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lejsek\Desktop\"/>
    </mc:Choice>
  </mc:AlternateContent>
  <bookViews>
    <workbookView xWindow="0" yWindow="0" windowWidth="19560" windowHeight="7740" tabRatio="793"/>
  </bookViews>
  <sheets>
    <sheet name="Vyhodnocení" sheetId="2" r:id="rId1"/>
    <sheet name="Vyhodnocení deti" sheetId="20" r:id="rId2"/>
    <sheet name="Muži - Seriál" sheetId="22" r:id="rId3"/>
    <sheet name="Ženy - Seriál" sheetId="23" r:id="rId4"/>
    <sheet name="Holky - Seriál" sheetId="24" r:id="rId5"/>
    <sheet name="Kluci - Seriál" sheetId="25" r:id="rId6"/>
    <sheet name="Startovka dospeli" sheetId="4" r:id="rId7"/>
    <sheet name="vyslednycas" sheetId="6" r:id="rId8"/>
    <sheet name="logicke ulohy" sheetId="18" r:id="rId9"/>
  </sheets>
  <definedNames>
    <definedName name="_xlnm._FilterDatabase" localSheetId="4" hidden="1">'Holky - Seriál'!$A$1:$G$35</definedName>
    <definedName name="_xlnm._FilterDatabase" localSheetId="5" hidden="1">'Kluci - Seriál'!$A$1:$G$41</definedName>
    <definedName name="_xlnm._FilterDatabase" localSheetId="2" hidden="1">'Muži - Seriál'!$B$1:$K$125</definedName>
    <definedName name="_xlnm._FilterDatabase" localSheetId="6" hidden="1">'Startovka dospeli'!$A$1:$H$149</definedName>
    <definedName name="_xlnm._FilterDatabase" localSheetId="0" hidden="1">Vyhodnocení!$A$8:$AK$156</definedName>
    <definedName name="_xlnm._FilterDatabase" localSheetId="1" hidden="1">'Vyhodnocení deti'!$A$7:$S$49</definedName>
    <definedName name="_xlnm._FilterDatabase" localSheetId="3" hidden="1">'Ženy - Seriál'!$B$1:$K$55</definedName>
    <definedName name="_xlnm.Print_Area" localSheetId="6">'Startovka dospeli'!$A$1:$G$2</definedName>
    <definedName name="_xlnm.Print_Area" localSheetId="0">Vyhodnocení!$C$1:$AH$90</definedName>
    <definedName name="_xlnm.Print_Area" localSheetId="1">'Vyhodnocení deti'!$A$1:$P$8</definedName>
    <definedName name="Table14">'Holky - Seriál'!$A$1:$G$35</definedName>
    <definedName name="Table15">'Kluci - Seriál'!$A$1:$G$41</definedName>
    <definedName name="Table18">'Muži - Seriál'!$B$1:$K$125</definedName>
    <definedName name="Table517">'Ženy - Seriál'!$B$1:$K$55</definedName>
  </definedNames>
  <calcPr calcId="152511"/>
</workbook>
</file>

<file path=xl/calcChain.xml><?xml version="1.0" encoding="utf-8"?>
<calcChain xmlns="http://schemas.openxmlformats.org/spreadsheetml/2006/main">
  <c r="F2" i="24" l="1"/>
  <c r="F9" i="24"/>
  <c r="F6" i="24"/>
  <c r="F3" i="24"/>
  <c r="F12" i="24"/>
  <c r="F14" i="24"/>
  <c r="F13" i="24"/>
  <c r="F15" i="24"/>
  <c r="F5" i="24"/>
  <c r="F19" i="24"/>
  <c r="F18" i="24"/>
  <c r="F21" i="24"/>
  <c r="F20" i="24"/>
  <c r="F24" i="24"/>
  <c r="F23" i="24"/>
  <c r="F25" i="24"/>
  <c r="F4" i="24"/>
  <c r="F17" i="24"/>
  <c r="F28" i="24"/>
  <c r="F27" i="24"/>
  <c r="F29" i="24"/>
  <c r="F32" i="24"/>
  <c r="F33" i="24"/>
  <c r="F36" i="24"/>
  <c r="F38" i="24"/>
  <c r="F40" i="24"/>
  <c r="F22" i="24"/>
  <c r="F43" i="24"/>
  <c r="F45" i="24"/>
  <c r="F48" i="24"/>
  <c r="F51" i="24"/>
  <c r="F52" i="24"/>
  <c r="F54" i="24"/>
  <c r="F49" i="24"/>
  <c r="F44" i="24"/>
  <c r="F46" i="24"/>
  <c r="F53" i="24"/>
  <c r="F10" i="24"/>
  <c r="F16" i="24"/>
  <c r="F30" i="24"/>
  <c r="F34" i="24"/>
  <c r="F41" i="24"/>
  <c r="F42" i="24"/>
  <c r="F50" i="24"/>
  <c r="F47" i="24"/>
  <c r="F8" i="24"/>
  <c r="F11" i="24"/>
  <c r="F26" i="24"/>
  <c r="F31" i="24"/>
  <c r="F35" i="24"/>
  <c r="F37" i="24"/>
  <c r="F39" i="24"/>
  <c r="F7" i="24"/>
  <c r="F8" i="25"/>
  <c r="F10" i="25"/>
  <c r="F9" i="25"/>
  <c r="F3" i="25"/>
  <c r="F13" i="25"/>
  <c r="F4" i="25"/>
  <c r="F14" i="25"/>
  <c r="F16" i="25"/>
  <c r="F17" i="25"/>
  <c r="F20" i="25"/>
  <c r="F19" i="25"/>
  <c r="F24" i="25"/>
  <c r="F2" i="25"/>
  <c r="F25" i="25"/>
  <c r="F27" i="25"/>
  <c r="F28" i="25"/>
  <c r="F30" i="25"/>
  <c r="F32" i="25"/>
  <c r="F31" i="25"/>
  <c r="F34" i="25"/>
  <c r="F33" i="25"/>
  <c r="F37" i="25"/>
  <c r="F35" i="25"/>
  <c r="F38" i="25"/>
  <c r="F39" i="25"/>
  <c r="F40" i="25"/>
  <c r="F15" i="25"/>
  <c r="F41" i="25"/>
  <c r="F5" i="25"/>
  <c r="F42" i="25"/>
  <c r="F43" i="25"/>
  <c r="F44" i="25"/>
  <c r="F36" i="25"/>
  <c r="F21" i="25"/>
  <c r="F45" i="25"/>
  <c r="F55" i="25"/>
  <c r="F48" i="25"/>
  <c r="F53" i="25"/>
  <c r="F47" i="25"/>
  <c r="F56" i="25"/>
  <c r="F51" i="25"/>
  <c r="F52" i="25"/>
  <c r="F54" i="25"/>
  <c r="F49" i="25"/>
  <c r="F6" i="25"/>
  <c r="F11" i="25"/>
  <c r="F18" i="25"/>
  <c r="F23" i="25"/>
  <c r="F26" i="25"/>
  <c r="F29" i="25"/>
  <c r="F46" i="25"/>
  <c r="F50" i="25"/>
  <c r="F12" i="25"/>
  <c r="F22" i="25"/>
  <c r="F7" i="25"/>
  <c r="J49" i="22"/>
  <c r="J113" i="22"/>
  <c r="J92" i="22"/>
  <c r="J220" i="22"/>
  <c r="J68" i="22"/>
  <c r="J27" i="22"/>
  <c r="J186" i="22"/>
  <c r="J158" i="22"/>
  <c r="J61" i="22"/>
  <c r="J223" i="22"/>
  <c r="J190" i="22"/>
  <c r="J103" i="22"/>
  <c r="J26" i="22"/>
  <c r="J69" i="22"/>
  <c r="J114" i="22"/>
  <c r="J239" i="22"/>
  <c r="J154" i="22"/>
  <c r="J28" i="22"/>
  <c r="J82" i="22"/>
  <c r="J44" i="22"/>
  <c r="J148" i="22"/>
  <c r="J23" i="22"/>
  <c r="J195" i="22"/>
  <c r="J58" i="22"/>
  <c r="J214" i="22"/>
  <c r="J251" i="22"/>
  <c r="J216" i="22"/>
  <c r="J72" i="22"/>
  <c r="J21" i="22"/>
  <c r="J192" i="22"/>
  <c r="J122" i="22"/>
  <c r="J225" i="22"/>
  <c r="J149" i="22"/>
  <c r="J59" i="22"/>
  <c r="J183" i="22"/>
  <c r="J205" i="22"/>
  <c r="J104" i="22"/>
  <c r="J50" i="22"/>
  <c r="J233" i="22"/>
  <c r="J211" i="22"/>
  <c r="J20" i="22"/>
  <c r="J83" i="22"/>
  <c r="J84" i="22"/>
  <c r="J123" i="22"/>
  <c r="J62" i="22"/>
  <c r="J35" i="22"/>
  <c r="J105" i="22"/>
  <c r="J24" i="22"/>
  <c r="J17" i="22"/>
  <c r="J115" i="22"/>
  <c r="J141" i="22"/>
  <c r="J142" i="22"/>
  <c r="J70" i="22"/>
  <c r="J29" i="22"/>
  <c r="J174" i="22"/>
  <c r="J196" i="22"/>
  <c r="J187" i="22"/>
  <c r="J212" i="22"/>
  <c r="J63" i="22"/>
  <c r="J200" i="22"/>
  <c r="J237" i="22"/>
  <c r="J238" i="22"/>
  <c r="J30" i="22"/>
  <c r="J106" i="22"/>
  <c r="J31" i="22"/>
  <c r="J101" i="22"/>
  <c r="J12" i="22"/>
  <c r="J45" i="22"/>
  <c r="J109" i="22"/>
  <c r="J159" i="22"/>
  <c r="J137" i="22"/>
  <c r="J168" i="22"/>
  <c r="J138" i="22"/>
  <c r="J178" i="22"/>
  <c r="J210" i="22"/>
  <c r="J51" i="22"/>
  <c r="J169" i="22"/>
  <c r="J226" i="22"/>
  <c r="J11" i="22"/>
  <c r="J191" i="22"/>
  <c r="J124" i="22"/>
  <c r="J64" i="22"/>
  <c r="J198" i="22"/>
  <c r="J76" i="22"/>
  <c r="J155" i="22"/>
  <c r="J236" i="22"/>
  <c r="J250" i="22"/>
  <c r="J234" i="22"/>
  <c r="J96" i="22"/>
  <c r="J77" i="22"/>
  <c r="J116" i="22"/>
  <c r="J117" i="22"/>
  <c r="J247" i="22"/>
  <c r="J32" i="22"/>
  <c r="J65" i="22"/>
  <c r="J170" i="22"/>
  <c r="J3" i="22"/>
  <c r="J78" i="22"/>
  <c r="J245" i="22"/>
  <c r="J52" i="22"/>
  <c r="J221" i="22"/>
  <c r="J125" i="22"/>
  <c r="J143" i="22"/>
  <c r="J232" i="22"/>
  <c r="J107" i="22"/>
  <c r="J126" i="22"/>
  <c r="J38" i="22"/>
  <c r="J156" i="22"/>
  <c r="J144" i="22"/>
  <c r="J118" i="22"/>
  <c r="J252" i="22"/>
  <c r="J119" i="22"/>
  <c r="J249" i="22"/>
  <c r="J218" i="22"/>
  <c r="J208" i="22"/>
  <c r="J18" i="22"/>
  <c r="J46" i="22"/>
  <c r="J66" i="22"/>
  <c r="J160" i="22"/>
  <c r="J235" i="22"/>
  <c r="J197" i="22"/>
  <c r="J199" i="22"/>
  <c r="J33" i="22"/>
  <c r="J244" i="22"/>
  <c r="J213" i="22"/>
  <c r="J73" i="22"/>
  <c r="J248" i="22"/>
  <c r="J8" i="22"/>
  <c r="J127" i="22"/>
  <c r="J161" i="22"/>
  <c r="J201" i="22"/>
  <c r="J175" i="22"/>
  <c r="J184" i="22"/>
  <c r="J230" i="22"/>
  <c r="J53" i="22"/>
  <c r="J67" i="22"/>
  <c r="J79" i="22"/>
  <c r="J165" i="22"/>
  <c r="J179" i="22"/>
  <c r="J19" i="22"/>
  <c r="J47" i="22"/>
  <c r="J54" i="22"/>
  <c r="J150" i="22"/>
  <c r="J13" i="22"/>
  <c r="J243" i="22"/>
  <c r="J102" i="22"/>
  <c r="J97" i="22"/>
  <c r="J139" i="22"/>
  <c r="J85" i="22"/>
  <c r="J222" i="22"/>
  <c r="J25" i="22"/>
  <c r="J180" i="22"/>
  <c r="J80" i="22"/>
  <c r="J60" i="22"/>
  <c r="J151" i="22"/>
  <c r="J209" i="22"/>
  <c r="J185" i="22"/>
  <c r="J93" i="22"/>
  <c r="J202" i="22"/>
  <c r="J15" i="22"/>
  <c r="J98" i="22"/>
  <c r="J110" i="22"/>
  <c r="J111" i="22"/>
  <c r="J131" i="22"/>
  <c r="J203" i="22"/>
  <c r="J140" i="22"/>
  <c r="J166" i="22"/>
  <c r="J86" i="22"/>
  <c r="J55" i="22"/>
  <c r="J228" i="22"/>
  <c r="J7" i="22"/>
  <c r="J193" i="22"/>
  <c r="J36" i="22"/>
  <c r="J188" i="22"/>
  <c r="J56" i="22"/>
  <c r="J241" i="22"/>
  <c r="J91" i="22"/>
  <c r="J128" i="22"/>
  <c r="J217" i="22"/>
  <c r="J121" i="22"/>
  <c r="J87" i="22"/>
  <c r="J157" i="22"/>
  <c r="J231" i="22"/>
  <c r="J39" i="22"/>
  <c r="J189" i="22"/>
  <c r="J129" i="22"/>
  <c r="J171" i="22"/>
  <c r="J132" i="22"/>
  <c r="J242" i="22"/>
  <c r="J227" i="22"/>
  <c r="J88" i="22"/>
  <c r="J108" i="22"/>
  <c r="J81" i="22"/>
  <c r="J112" i="22"/>
  <c r="J206" i="22"/>
  <c r="J229" i="22"/>
  <c r="J167" i="22"/>
  <c r="J71" i="22"/>
  <c r="J152" i="22"/>
  <c r="J99" i="22"/>
  <c r="J94" i="22"/>
  <c r="J145" i="22"/>
  <c r="J100" i="22"/>
  <c r="J181" i="22"/>
  <c r="J215" i="22"/>
  <c r="J120" i="22"/>
  <c r="J172" i="22"/>
  <c r="J34" i="22"/>
  <c r="J146" i="22"/>
  <c r="J42" i="22"/>
  <c r="J6" i="22"/>
  <c r="J9" i="22"/>
  <c r="J40" i="22"/>
  <c r="J240" i="22"/>
  <c r="J22" i="22"/>
  <c r="J2" i="22"/>
  <c r="J14" i="22"/>
  <c r="J219" i="22"/>
  <c r="J57" i="22"/>
  <c r="J153" i="22"/>
  <c r="J194" i="22"/>
  <c r="J133" i="22"/>
  <c r="J134" i="22"/>
  <c r="J182" i="22"/>
  <c r="J74" i="22"/>
  <c r="J10" i="22"/>
  <c r="J176" i="22"/>
  <c r="J207" i="22"/>
  <c r="J135" i="22"/>
  <c r="J43" i="22"/>
  <c r="J162" i="22"/>
  <c r="J147" i="22"/>
  <c r="J163" i="22"/>
  <c r="J253" i="22"/>
  <c r="J224" i="22"/>
  <c r="J37" i="22"/>
  <c r="J41" i="22"/>
  <c r="J130" i="22"/>
  <c r="J177" i="22"/>
  <c r="J5" i="22"/>
  <c r="J95" i="22"/>
  <c r="J89" i="22"/>
  <c r="J136" i="22"/>
  <c r="J16" i="22"/>
  <c r="J164" i="22"/>
  <c r="J90" i="22"/>
  <c r="J173" i="22"/>
  <c r="J48" i="22"/>
  <c r="J75" i="22"/>
  <c r="J204" i="22"/>
  <c r="J246" i="22"/>
  <c r="J4" i="22"/>
  <c r="J4" i="23"/>
  <c r="J57" i="23"/>
  <c r="J155" i="23"/>
  <c r="J163" i="23"/>
  <c r="J46" i="23"/>
  <c r="J24" i="23"/>
  <c r="J113" i="23"/>
  <c r="J146" i="23"/>
  <c r="J134" i="23"/>
  <c r="J89" i="23"/>
  <c r="J33" i="23"/>
  <c r="J67" i="23"/>
  <c r="J114" i="23"/>
  <c r="J47" i="23"/>
  <c r="J49" i="23"/>
  <c r="J50" i="23"/>
  <c r="J81" i="23"/>
  <c r="J51" i="23"/>
  <c r="J180" i="23"/>
  <c r="J157" i="23"/>
  <c r="J74" i="23"/>
  <c r="J35" i="23"/>
  <c r="J90" i="23"/>
  <c r="J126" i="23"/>
  <c r="J75" i="23"/>
  <c r="J164" i="23"/>
  <c r="J41" i="23"/>
  <c r="J115" i="23"/>
  <c r="J82" i="23"/>
  <c r="J116" i="23"/>
  <c r="J7" i="23"/>
  <c r="J91" i="23"/>
  <c r="J70" i="23"/>
  <c r="J105" i="23"/>
  <c r="J62" i="23"/>
  <c r="J42" i="23"/>
  <c r="J11" i="23"/>
  <c r="J12" i="23"/>
  <c r="J97" i="23"/>
  <c r="J176" i="23"/>
  <c r="J76" i="23"/>
  <c r="J38" i="23"/>
  <c r="J27" i="23"/>
  <c r="J52" i="23"/>
  <c r="J71" i="23"/>
  <c r="J131" i="23"/>
  <c r="J149" i="23"/>
  <c r="J28" i="23"/>
  <c r="J23" i="23"/>
  <c r="J72" i="23"/>
  <c r="J117" i="23"/>
  <c r="J8" i="23"/>
  <c r="J68" i="23"/>
  <c r="J63" i="23"/>
  <c r="J98" i="23"/>
  <c r="J173" i="23"/>
  <c r="J92" i="23"/>
  <c r="J93" i="23"/>
  <c r="J53" i="23"/>
  <c r="J118" i="23"/>
  <c r="J166" i="23"/>
  <c r="J172" i="23"/>
  <c r="J77" i="23"/>
  <c r="J162" i="23"/>
  <c r="J175" i="23"/>
  <c r="J69" i="23"/>
  <c r="J179" i="23"/>
  <c r="J26" i="23"/>
  <c r="J156" i="23"/>
  <c r="J152" i="23"/>
  <c r="J121" i="23"/>
  <c r="J119" i="23"/>
  <c r="J139" i="23"/>
  <c r="J36" i="23"/>
  <c r="J39" i="23"/>
  <c r="J106" i="23"/>
  <c r="J107" i="23"/>
  <c r="J29" i="23"/>
  <c r="J13" i="23"/>
  <c r="J153" i="23"/>
  <c r="J64" i="23"/>
  <c r="J168" i="23"/>
  <c r="J108" i="23"/>
  <c r="J94" i="23"/>
  <c r="J78" i="23"/>
  <c r="J151" i="23"/>
  <c r="J59" i="23"/>
  <c r="J37" i="23"/>
  <c r="J25" i="23"/>
  <c r="J2" i="23"/>
  <c r="J16" i="23"/>
  <c r="J145" i="23"/>
  <c r="J120" i="23"/>
  <c r="J17" i="23"/>
  <c r="J122" i="23"/>
  <c r="J128" i="23"/>
  <c r="J54" i="23"/>
  <c r="J3" i="23"/>
  <c r="J6" i="23"/>
  <c r="J15" i="23"/>
  <c r="J135" i="23"/>
  <c r="J137" i="23"/>
  <c r="J99" i="23"/>
  <c r="J129" i="23"/>
  <c r="J167" i="23"/>
  <c r="J5" i="23"/>
  <c r="J83" i="23"/>
  <c r="J171" i="23"/>
  <c r="J161" i="23"/>
  <c r="J100" i="23"/>
  <c r="J101" i="23"/>
  <c r="J181" i="23"/>
  <c r="J9" i="23"/>
  <c r="J20" i="23"/>
  <c r="J55" i="23"/>
  <c r="J178" i="23"/>
  <c r="J102" i="23"/>
  <c r="J140" i="23"/>
  <c r="J138" i="23"/>
  <c r="J142" i="23"/>
  <c r="J18" i="23"/>
  <c r="J169" i="23"/>
  <c r="J30" i="23"/>
  <c r="J147" i="23"/>
  <c r="J14" i="23"/>
  <c r="J144" i="23"/>
  <c r="J60" i="23"/>
  <c r="J177" i="23"/>
  <c r="J154" i="23"/>
  <c r="J19" i="23"/>
  <c r="J21" i="23"/>
  <c r="J79" i="23"/>
  <c r="J141" i="23"/>
  <c r="J174" i="23"/>
  <c r="J148" i="23"/>
  <c r="J43" i="23"/>
  <c r="J109" i="23"/>
  <c r="J84" i="23"/>
  <c r="J85" i="23"/>
  <c r="J65" i="23"/>
  <c r="J86" i="23"/>
  <c r="J80" i="23"/>
  <c r="J160" i="23"/>
  <c r="J95" i="23"/>
  <c r="J87" i="23"/>
  <c r="J159" i="23"/>
  <c r="J170" i="23"/>
  <c r="J61" i="23"/>
  <c r="J58" i="23"/>
  <c r="J110" i="23"/>
  <c r="J165" i="23"/>
  <c r="J150" i="23"/>
  <c r="J73" i="23"/>
  <c r="J44" i="23"/>
  <c r="J130" i="23"/>
  <c r="J48" i="23"/>
  <c r="J45" i="23"/>
  <c r="J10" i="23"/>
  <c r="J31" i="23"/>
  <c r="J22" i="23"/>
  <c r="J96" i="23"/>
  <c r="J40" i="23"/>
  <c r="J56" i="23"/>
  <c r="J158" i="23"/>
  <c r="J88" i="23"/>
  <c r="J123" i="23"/>
  <c r="J34" i="23"/>
  <c r="J66" i="23"/>
  <c r="J124" i="23"/>
  <c r="J132" i="23"/>
  <c r="J182" i="23"/>
  <c r="J143" i="23"/>
  <c r="J103" i="23"/>
  <c r="J32" i="23"/>
  <c r="J111" i="23"/>
  <c r="J136" i="23"/>
  <c r="J104" i="23"/>
  <c r="J112" i="23"/>
  <c r="J133" i="23"/>
  <c r="J127" i="23"/>
  <c r="J125" i="23"/>
  <c r="A56" i="23"/>
  <c r="A57" i="23"/>
  <c r="A58" i="23"/>
  <c r="A59" i="23"/>
  <c r="A60" i="23"/>
  <c r="A61" i="23"/>
  <c r="A62" i="23"/>
  <c r="A63" i="23"/>
  <c r="A64" i="23"/>
  <c r="A65" i="23"/>
  <c r="A66" i="23"/>
  <c r="A67" i="23"/>
  <c r="A68" i="23"/>
  <c r="A69" i="23"/>
  <c r="A70" i="23"/>
  <c r="A71" i="23"/>
  <c r="A72" i="23"/>
  <c r="A73" i="23"/>
  <c r="A74" i="23"/>
  <c r="A75" i="23"/>
  <c r="A76" i="23"/>
  <c r="A77" i="23"/>
  <c r="A78" i="23"/>
  <c r="A79" i="23"/>
  <c r="A80" i="23"/>
  <c r="A81" i="23"/>
  <c r="A82" i="23"/>
  <c r="A83" i="23"/>
  <c r="A84" i="23"/>
  <c r="A85" i="23"/>
  <c r="A86" i="23"/>
  <c r="A87" i="23"/>
  <c r="A88" i="23"/>
  <c r="A89" i="23"/>
  <c r="A90" i="23"/>
  <c r="A91" i="23"/>
  <c r="A92" i="23"/>
  <c r="A93" i="23"/>
  <c r="A94" i="23"/>
  <c r="A95" i="23"/>
  <c r="A96" i="23"/>
  <c r="A97" i="23"/>
  <c r="A98" i="23"/>
  <c r="A99" i="23"/>
  <c r="A100" i="23"/>
  <c r="A101" i="23"/>
  <c r="A102" i="23"/>
  <c r="A103" i="23"/>
  <c r="A104" i="23"/>
  <c r="A105" i="23"/>
  <c r="A106" i="23"/>
  <c r="A107" i="23"/>
  <c r="A108" i="23"/>
  <c r="A109" i="23"/>
  <c r="A110" i="23"/>
  <c r="A111" i="23"/>
  <c r="A112" i="23"/>
  <c r="A113" i="23"/>
  <c r="A114" i="23"/>
  <c r="A115" i="23"/>
  <c r="A116" i="23"/>
  <c r="A117" i="23"/>
  <c r="A118" i="23"/>
  <c r="A119" i="23"/>
  <c r="A120" i="23"/>
  <c r="A121" i="23"/>
  <c r="A122" i="23"/>
  <c r="A123" i="23"/>
  <c r="A124" i="23"/>
  <c r="A125" i="23"/>
  <c r="A126" i="23"/>
  <c r="A127" i="23"/>
  <c r="A128" i="23"/>
  <c r="A129" i="23"/>
  <c r="A130" i="23"/>
  <c r="A131" i="23"/>
  <c r="A132" i="23"/>
  <c r="A133" i="23"/>
  <c r="A134" i="23"/>
  <c r="A135" i="23"/>
  <c r="A136" i="23"/>
  <c r="A137" i="23"/>
  <c r="A138" i="23"/>
  <c r="A139" i="23"/>
  <c r="A140" i="23"/>
  <c r="A141" i="23"/>
  <c r="A142" i="23"/>
  <c r="A143" i="23"/>
  <c r="A144" i="23"/>
  <c r="A145" i="23"/>
  <c r="A146" i="23"/>
  <c r="A147" i="23"/>
  <c r="A148" i="23"/>
  <c r="A149" i="23"/>
  <c r="A150" i="23"/>
  <c r="A151" i="23"/>
  <c r="A152" i="23"/>
  <c r="A153" i="23"/>
  <c r="A154" i="23"/>
  <c r="A155" i="23"/>
  <c r="A156" i="23"/>
  <c r="A157" i="23"/>
  <c r="A158" i="23"/>
  <c r="A159" i="23"/>
  <c r="A160" i="23"/>
  <c r="A161" i="23"/>
  <c r="A162" i="23"/>
  <c r="A163" i="23"/>
  <c r="A164" i="23"/>
  <c r="A165" i="23"/>
  <c r="A166" i="23"/>
  <c r="A167" i="23"/>
  <c r="A168" i="23"/>
  <c r="A169" i="23"/>
  <c r="A170" i="23"/>
  <c r="A171" i="23"/>
  <c r="A172" i="23"/>
  <c r="A173" i="23"/>
  <c r="A174" i="23"/>
  <c r="A175" i="23"/>
  <c r="A176" i="23"/>
  <c r="A177" i="23"/>
  <c r="A178" i="23"/>
  <c r="A179" i="23"/>
  <c r="A180" i="23"/>
  <c r="A181" i="23"/>
  <c r="A182" i="23"/>
  <c r="A126" i="22" l="1"/>
  <c r="A127" i="22"/>
  <c r="A128" i="22"/>
  <c r="A129" i="22"/>
  <c r="A130" i="22"/>
  <c r="A131" i="22"/>
  <c r="A132" i="22"/>
  <c r="A133" i="22"/>
  <c r="A134" i="22"/>
  <c r="A135" i="22"/>
  <c r="A136" i="22"/>
  <c r="A137" i="22"/>
  <c r="A138" i="22"/>
  <c r="A139" i="22"/>
  <c r="A140" i="22"/>
  <c r="A141" i="22"/>
  <c r="A142" i="22"/>
  <c r="A143" i="22"/>
  <c r="A144" i="22"/>
  <c r="A145" i="22"/>
  <c r="A146" i="22"/>
  <c r="A147" i="22"/>
  <c r="A148" i="22"/>
  <c r="A149" i="22"/>
  <c r="A150" i="22"/>
  <c r="A151" i="22"/>
  <c r="A152" i="22"/>
  <c r="A153" i="22"/>
  <c r="A154" i="22"/>
  <c r="A155" i="22"/>
  <c r="A156" i="22"/>
  <c r="A157" i="22"/>
  <c r="A158" i="22"/>
  <c r="A159" i="22"/>
  <c r="A160" i="22"/>
  <c r="A161" i="22"/>
  <c r="A162" i="22"/>
  <c r="A163" i="22"/>
  <c r="A164" i="22"/>
  <c r="A165" i="22"/>
  <c r="A166" i="22"/>
  <c r="A167" i="22"/>
  <c r="A168" i="22"/>
  <c r="A169" i="22"/>
  <c r="A170" i="22"/>
  <c r="A171" i="22"/>
  <c r="A172" i="22"/>
  <c r="A173" i="22"/>
  <c r="A174" i="22"/>
  <c r="A175" i="22"/>
  <c r="A176" i="22"/>
  <c r="A177" i="22"/>
  <c r="A178" i="22"/>
  <c r="A179" i="22"/>
  <c r="A180" i="22"/>
  <c r="A181" i="22"/>
  <c r="A182" i="22"/>
  <c r="A183" i="22"/>
  <c r="A184" i="22"/>
  <c r="A185" i="22"/>
  <c r="A186" i="22"/>
  <c r="A187" i="22"/>
  <c r="A188" i="22"/>
  <c r="A189" i="22"/>
  <c r="A190" i="22"/>
  <c r="A191" i="22"/>
  <c r="A192" i="22"/>
  <c r="A193" i="22"/>
  <c r="A194" i="22"/>
  <c r="A195" i="22"/>
  <c r="A196" i="22"/>
  <c r="A197" i="22"/>
  <c r="A198" i="22"/>
  <c r="A199" i="22"/>
  <c r="A200" i="22"/>
  <c r="A201" i="22"/>
  <c r="A202" i="22"/>
  <c r="A203" i="22"/>
  <c r="A204" i="22"/>
  <c r="A205" i="22"/>
  <c r="A206" i="22"/>
  <c r="A207" i="22"/>
  <c r="A208" i="22"/>
  <c r="A209" i="22"/>
  <c r="A210" i="22"/>
  <c r="A211" i="22"/>
  <c r="A212" i="22"/>
  <c r="A213" i="22"/>
  <c r="A214" i="22"/>
  <c r="A215" i="22"/>
  <c r="A216" i="22"/>
  <c r="A217" i="22"/>
  <c r="A218" i="22"/>
  <c r="A219" i="22"/>
  <c r="A220" i="22"/>
  <c r="A221" i="22"/>
  <c r="A222" i="22"/>
  <c r="A223" i="22"/>
  <c r="A224" i="22"/>
  <c r="A225" i="22"/>
  <c r="A226" i="22"/>
  <c r="A227" i="22"/>
  <c r="A228" i="22"/>
  <c r="A229" i="22"/>
  <c r="A230" i="22"/>
  <c r="A231" i="22"/>
  <c r="A232" i="22"/>
  <c r="A233" i="22"/>
  <c r="A234" i="22"/>
  <c r="A235" i="22"/>
  <c r="A236" i="22"/>
  <c r="A237" i="22"/>
  <c r="A238" i="22"/>
  <c r="A239" i="22"/>
  <c r="A240" i="22"/>
  <c r="A241" i="22"/>
  <c r="A242" i="22"/>
  <c r="A243" i="22"/>
  <c r="A244" i="22"/>
  <c r="A245" i="22"/>
  <c r="A246" i="22"/>
  <c r="A247" i="22"/>
  <c r="A248" i="22"/>
  <c r="A249" i="22"/>
  <c r="A250" i="22"/>
  <c r="A251" i="22"/>
  <c r="A252" i="22"/>
  <c r="A253" i="22"/>
  <c r="A3" i="23" l="1"/>
  <c r="A4" i="23"/>
  <c r="A5" i="23"/>
  <c r="A6" i="23"/>
  <c r="A7" i="23"/>
  <c r="A8" i="23"/>
  <c r="A9" i="23"/>
  <c r="A10" i="23"/>
  <c r="A11" i="23"/>
  <c r="A12" i="23"/>
  <c r="A13" i="23"/>
  <c r="A14" i="23"/>
  <c r="A15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44" i="23"/>
  <c r="A45" i="23"/>
  <c r="A46" i="23"/>
  <c r="A47" i="23"/>
  <c r="A48" i="23"/>
  <c r="A49" i="23"/>
  <c r="A50" i="23"/>
  <c r="A51" i="23"/>
  <c r="A52" i="23"/>
  <c r="A53" i="23"/>
  <c r="A54" i="23"/>
  <c r="A55" i="23"/>
  <c r="A2" i="23"/>
  <c r="A3" i="22"/>
  <c r="A4" i="22"/>
  <c r="A5" i="22"/>
  <c r="A6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39" i="22"/>
  <c r="A40" i="22"/>
  <c r="A41" i="22"/>
  <c r="A42" i="22"/>
  <c r="A43" i="22"/>
  <c r="A44" i="22"/>
  <c r="A45" i="22"/>
  <c r="A46" i="22"/>
  <c r="A47" i="22"/>
  <c r="A48" i="22"/>
  <c r="A49" i="22"/>
  <c r="A50" i="22"/>
  <c r="A51" i="22"/>
  <c r="A52" i="22"/>
  <c r="A53" i="22"/>
  <c r="A54" i="22"/>
  <c r="A55" i="22"/>
  <c r="A56" i="22"/>
  <c r="A57" i="22"/>
  <c r="A58" i="22"/>
  <c r="A59" i="22"/>
  <c r="A60" i="22"/>
  <c r="A61" i="22"/>
  <c r="A62" i="22"/>
  <c r="A63" i="22"/>
  <c r="A64" i="22"/>
  <c r="A65" i="22"/>
  <c r="A66" i="22"/>
  <c r="A67" i="22"/>
  <c r="A68" i="22"/>
  <c r="A69" i="22"/>
  <c r="A70" i="22"/>
  <c r="A71" i="22"/>
  <c r="A72" i="22"/>
  <c r="A73" i="22"/>
  <c r="A74" i="22"/>
  <c r="A75" i="22"/>
  <c r="A76" i="22"/>
  <c r="A77" i="22"/>
  <c r="A78" i="22"/>
  <c r="A79" i="22"/>
  <c r="A80" i="22"/>
  <c r="A81" i="22"/>
  <c r="A82" i="22"/>
  <c r="A83" i="22"/>
  <c r="A84" i="22"/>
  <c r="A85" i="22"/>
  <c r="A86" i="22"/>
  <c r="A87" i="22"/>
  <c r="A88" i="22"/>
  <c r="A89" i="22"/>
  <c r="A90" i="22"/>
  <c r="A91" i="22"/>
  <c r="A92" i="22"/>
  <c r="A93" i="22"/>
  <c r="A94" i="22"/>
  <c r="A95" i="22"/>
  <c r="A96" i="22"/>
  <c r="A97" i="22"/>
  <c r="A98" i="22"/>
  <c r="A99" i="22"/>
  <c r="A100" i="22"/>
  <c r="A101" i="22"/>
  <c r="A102" i="22"/>
  <c r="A103" i="22"/>
  <c r="A104" i="22"/>
  <c r="A105" i="22"/>
  <c r="A106" i="22"/>
  <c r="A107" i="22"/>
  <c r="A108" i="22"/>
  <c r="A109" i="22"/>
  <c r="A110" i="22"/>
  <c r="A111" i="22"/>
  <c r="A112" i="22"/>
  <c r="A113" i="22"/>
  <c r="A114" i="22"/>
  <c r="A115" i="22"/>
  <c r="A116" i="22"/>
  <c r="A117" i="22"/>
  <c r="A118" i="22"/>
  <c r="A119" i="22"/>
  <c r="A120" i="22"/>
  <c r="A121" i="22"/>
  <c r="A122" i="22"/>
  <c r="A123" i="22"/>
  <c r="A124" i="22"/>
  <c r="A125" i="22"/>
  <c r="A2" i="22"/>
  <c r="AK10" i="2" l="1"/>
  <c r="AK11" i="2"/>
  <c r="AK82" i="2"/>
  <c r="AK109" i="2"/>
  <c r="P9" i="20" l="1"/>
  <c r="S9" i="20" s="1"/>
  <c r="P10" i="20"/>
  <c r="S10" i="20" s="1"/>
  <c r="P11" i="20"/>
  <c r="S11" i="20" s="1"/>
  <c r="P12" i="20"/>
  <c r="S12" i="20" s="1"/>
  <c r="P13" i="20"/>
  <c r="S13" i="20" s="1"/>
  <c r="P14" i="20"/>
  <c r="S14" i="20" s="1"/>
  <c r="P15" i="20"/>
  <c r="S15" i="20" s="1"/>
  <c r="P16" i="20"/>
  <c r="S16" i="20" s="1"/>
  <c r="P17" i="20"/>
  <c r="S17" i="20" s="1"/>
  <c r="P18" i="20"/>
  <c r="S18" i="20" s="1"/>
  <c r="P19" i="20"/>
  <c r="S19" i="20" s="1"/>
  <c r="P20" i="20"/>
  <c r="S20" i="20" s="1"/>
  <c r="P21" i="20"/>
  <c r="S21" i="20" s="1"/>
  <c r="P22" i="20"/>
  <c r="S22" i="20" s="1"/>
  <c r="P23" i="20"/>
  <c r="S23" i="20" s="1"/>
  <c r="P24" i="20"/>
  <c r="S24" i="20" s="1"/>
  <c r="P25" i="20"/>
  <c r="S25" i="20" s="1"/>
  <c r="P26" i="20"/>
  <c r="S26" i="20" s="1"/>
  <c r="P27" i="20"/>
  <c r="S27" i="20" s="1"/>
  <c r="P28" i="20"/>
  <c r="S28" i="20" s="1"/>
  <c r="P32" i="20"/>
  <c r="S32" i="20" s="1"/>
  <c r="P29" i="20"/>
  <c r="S29" i="20" s="1"/>
  <c r="P30" i="20"/>
  <c r="S30" i="20" s="1"/>
  <c r="P31" i="20"/>
  <c r="S31" i="20" s="1"/>
  <c r="P33" i="20"/>
  <c r="S33" i="20" s="1"/>
  <c r="P34" i="20"/>
  <c r="S34" i="20" s="1"/>
  <c r="P35" i="20"/>
  <c r="S35" i="20" s="1"/>
  <c r="P36" i="20"/>
  <c r="S36" i="20" s="1"/>
  <c r="P37" i="20"/>
  <c r="S37" i="20" s="1"/>
  <c r="P38" i="20"/>
  <c r="S38" i="20" s="1"/>
  <c r="P39" i="20"/>
  <c r="S39" i="20" s="1"/>
  <c r="P40" i="20"/>
  <c r="S40" i="20" s="1"/>
  <c r="P41" i="20"/>
  <c r="S41" i="20" s="1"/>
  <c r="P42" i="20"/>
  <c r="S42" i="20" s="1"/>
  <c r="P43" i="20"/>
  <c r="S43" i="20" s="1"/>
  <c r="P44" i="20"/>
  <c r="S44" i="20" s="1"/>
  <c r="P45" i="20"/>
  <c r="S45" i="20" s="1"/>
  <c r="P46" i="20"/>
  <c r="S46" i="20" s="1"/>
  <c r="P47" i="20"/>
  <c r="S47" i="20" s="1"/>
  <c r="P48" i="20"/>
  <c r="S48" i="20" s="1"/>
  <c r="P49" i="20"/>
  <c r="S49" i="20" s="1"/>
  <c r="P8" i="20"/>
  <c r="S8" i="20" s="1"/>
  <c r="N8" i="20" l="1"/>
  <c r="O8" i="20" s="1"/>
  <c r="N9" i="20"/>
  <c r="O9" i="20" s="1"/>
  <c r="N10" i="20"/>
  <c r="O10" i="20" s="1"/>
  <c r="N11" i="20"/>
  <c r="O11" i="20" s="1"/>
  <c r="N12" i="20"/>
  <c r="O12" i="20" s="1"/>
  <c r="N13" i="20"/>
  <c r="O13" i="20" s="1"/>
  <c r="N14" i="20"/>
  <c r="O14" i="20" s="1"/>
  <c r="N15" i="20"/>
  <c r="O15" i="20" s="1"/>
  <c r="N16" i="20"/>
  <c r="O16" i="20" s="1"/>
  <c r="N17" i="20"/>
  <c r="O17" i="20" s="1"/>
  <c r="N18" i="20"/>
  <c r="O18" i="20" s="1"/>
  <c r="N19" i="20"/>
  <c r="O19" i="20" s="1"/>
  <c r="N20" i="20"/>
  <c r="O20" i="20" s="1"/>
  <c r="N21" i="20"/>
  <c r="O21" i="20" s="1"/>
  <c r="N22" i="20"/>
  <c r="O22" i="20" s="1"/>
  <c r="N23" i="20"/>
  <c r="O23" i="20" s="1"/>
  <c r="N24" i="20"/>
  <c r="O24" i="20" s="1"/>
  <c r="N25" i="20"/>
  <c r="O25" i="20" s="1"/>
  <c r="N26" i="20"/>
  <c r="O26" i="20" s="1"/>
  <c r="N27" i="20"/>
  <c r="O27" i="20" s="1"/>
  <c r="N28" i="20"/>
  <c r="O28" i="20" s="1"/>
  <c r="N32" i="20"/>
  <c r="O32" i="20" s="1"/>
  <c r="N29" i="20"/>
  <c r="O29" i="20" s="1"/>
  <c r="N30" i="20"/>
  <c r="O30" i="20" s="1"/>
  <c r="N31" i="20"/>
  <c r="O31" i="20" s="1"/>
  <c r="N33" i="20"/>
  <c r="O33" i="20" s="1"/>
  <c r="N34" i="20"/>
  <c r="O34" i="20" s="1"/>
  <c r="N35" i="20"/>
  <c r="O35" i="20" s="1"/>
  <c r="N36" i="20"/>
  <c r="O36" i="20" s="1"/>
  <c r="N37" i="20"/>
  <c r="O37" i="20" s="1"/>
  <c r="N38" i="20"/>
  <c r="O38" i="20" s="1"/>
  <c r="N39" i="20"/>
  <c r="O39" i="20" s="1"/>
  <c r="N40" i="20"/>
  <c r="O40" i="20" s="1"/>
  <c r="N41" i="20"/>
  <c r="O41" i="20" s="1"/>
  <c r="N42" i="20"/>
  <c r="O42" i="20" s="1"/>
  <c r="N43" i="20"/>
  <c r="O43" i="20" s="1"/>
  <c r="N44" i="20"/>
  <c r="O44" i="20" s="1"/>
  <c r="N45" i="20"/>
  <c r="O45" i="20" s="1"/>
  <c r="N46" i="20"/>
  <c r="O46" i="20" s="1"/>
  <c r="N47" i="20"/>
  <c r="O47" i="20" s="1"/>
  <c r="N48" i="20"/>
  <c r="O48" i="20" s="1"/>
  <c r="N49" i="20"/>
  <c r="O49" i="20" s="1"/>
  <c r="AH133" i="2" l="1"/>
  <c r="AK133" i="2" s="1"/>
  <c r="AH115" i="2"/>
  <c r="AK115" i="2" s="1"/>
  <c r="AH113" i="2"/>
  <c r="AK113" i="2" s="1"/>
  <c r="AH131" i="2"/>
  <c r="AK131" i="2" s="1"/>
  <c r="AH55" i="2"/>
  <c r="AK55" i="2" s="1"/>
  <c r="AH76" i="2"/>
  <c r="AK76" i="2" s="1"/>
  <c r="AH50" i="2"/>
  <c r="AK50" i="2" s="1"/>
  <c r="AH137" i="2"/>
  <c r="AK137" i="2" s="1"/>
  <c r="AH152" i="2"/>
  <c r="AK152" i="2" s="1"/>
  <c r="AH54" i="2"/>
  <c r="AK54" i="2" s="1"/>
  <c r="AH25" i="2"/>
  <c r="AK25" i="2" s="1"/>
  <c r="AH156" i="2"/>
  <c r="AK156" i="2" s="1"/>
  <c r="AH104" i="2"/>
  <c r="AK104" i="2" s="1"/>
  <c r="AH46" i="2"/>
  <c r="AK46" i="2" s="1"/>
  <c r="AH100" i="2"/>
  <c r="AK100" i="2" s="1"/>
  <c r="AH20" i="2"/>
  <c r="AK20" i="2" s="1"/>
  <c r="AH142" i="2"/>
  <c r="AK142" i="2" s="1"/>
  <c r="AH108" i="2"/>
  <c r="AK108" i="2" s="1"/>
  <c r="AH71" i="2"/>
  <c r="AK71" i="2" s="1"/>
  <c r="AH51" i="2"/>
  <c r="AK51" i="2" s="1"/>
  <c r="AH43" i="2"/>
  <c r="AK43" i="2" s="1"/>
  <c r="AH53" i="2"/>
  <c r="AK53" i="2" s="1"/>
  <c r="AH23" i="2"/>
  <c r="AK23" i="2" s="1"/>
  <c r="AH15" i="2"/>
  <c r="AK15" i="2" s="1"/>
  <c r="AH149" i="2"/>
  <c r="AK149" i="2" s="1"/>
  <c r="AH146" i="2"/>
  <c r="AK146" i="2" s="1"/>
  <c r="AH117" i="2"/>
  <c r="AK117" i="2" s="1"/>
  <c r="AH120" i="2"/>
  <c r="AK120" i="2" s="1"/>
  <c r="AH77" i="2"/>
  <c r="AK77" i="2" s="1"/>
  <c r="AH119" i="2"/>
  <c r="AK119" i="2" s="1"/>
  <c r="AH80" i="2"/>
  <c r="AK80" i="2" s="1"/>
  <c r="AH79" i="2"/>
  <c r="AK79" i="2" s="1"/>
  <c r="AH128" i="2"/>
  <c r="AK128" i="2" s="1"/>
  <c r="AH72" i="2"/>
  <c r="AK72" i="2" s="1"/>
  <c r="AH35" i="2"/>
  <c r="AK35" i="2" s="1"/>
  <c r="AH48" i="2"/>
  <c r="AK48" i="2" s="1"/>
  <c r="AH24" i="2"/>
  <c r="AK24" i="2" s="1"/>
  <c r="AH64" i="2"/>
  <c r="AK64" i="2" s="1"/>
  <c r="AH56" i="2"/>
  <c r="AK56" i="2" s="1"/>
  <c r="AH105" i="2"/>
  <c r="AK105" i="2" s="1"/>
  <c r="AH138" i="2"/>
  <c r="AK138" i="2" s="1"/>
  <c r="AH47" i="2"/>
  <c r="AK47" i="2" s="1"/>
  <c r="AH69" i="2"/>
  <c r="AK69" i="2" s="1"/>
  <c r="AH44" i="2"/>
  <c r="AK44" i="2" s="1"/>
  <c r="AH27" i="2"/>
  <c r="AK27" i="2" s="1"/>
  <c r="AH70" i="2"/>
  <c r="AK70" i="2" s="1"/>
  <c r="AH45" i="2"/>
  <c r="AK45" i="2" s="1"/>
  <c r="AH36" i="2"/>
  <c r="AK36" i="2" s="1"/>
  <c r="AH114" i="2"/>
  <c r="AK114" i="2" s="1"/>
  <c r="AH87" i="2"/>
  <c r="AK87" i="2" s="1"/>
  <c r="AH58" i="2"/>
  <c r="AK58" i="2" s="1"/>
  <c r="AH154" i="2"/>
  <c r="AK154" i="2" s="1"/>
  <c r="AH22" i="2"/>
  <c r="AK22" i="2" s="1"/>
  <c r="AH73" i="2"/>
  <c r="AK73" i="2" s="1"/>
  <c r="AH66" i="2"/>
  <c r="AK66" i="2" s="1"/>
  <c r="AH68" i="2"/>
  <c r="AK68" i="2" s="1"/>
  <c r="AH21" i="2"/>
  <c r="AK21" i="2" s="1"/>
  <c r="AH81" i="2"/>
  <c r="AK81" i="2" s="1"/>
  <c r="AH30" i="2"/>
  <c r="AK30" i="2" s="1"/>
  <c r="AH93" i="2"/>
  <c r="AK93" i="2" s="1"/>
  <c r="AH101" i="2"/>
  <c r="AK101" i="2" s="1"/>
  <c r="AH98" i="2"/>
  <c r="AK98" i="2" s="1"/>
  <c r="AH95" i="2"/>
  <c r="AK95" i="2" s="1"/>
  <c r="AH122" i="2"/>
  <c r="AK122" i="2" s="1"/>
  <c r="AH61" i="2"/>
  <c r="AK61" i="2" s="1"/>
  <c r="AH141" i="2"/>
  <c r="AK141" i="2" s="1"/>
  <c r="AH130" i="2"/>
  <c r="AK130" i="2" s="1"/>
  <c r="AH12" i="2"/>
  <c r="AK12" i="2" s="1"/>
  <c r="AH144" i="2"/>
  <c r="AK144" i="2" s="1"/>
  <c r="AH136" i="2"/>
  <c r="AK136" i="2" s="1"/>
  <c r="AH106" i="2"/>
  <c r="AK106" i="2" s="1"/>
  <c r="AH60" i="2"/>
  <c r="AK60" i="2" s="1"/>
  <c r="AH31" i="2"/>
  <c r="AK31" i="2" s="1"/>
  <c r="AH143" i="2"/>
  <c r="AK143" i="2" s="1"/>
  <c r="AH127" i="2"/>
  <c r="AK127" i="2" s="1"/>
  <c r="AH150" i="2"/>
  <c r="AK150" i="2" s="1"/>
  <c r="AH32" i="2"/>
  <c r="AK32" i="2" s="1"/>
  <c r="AH83" i="2"/>
  <c r="AK83" i="2" s="1"/>
  <c r="AH155" i="2"/>
  <c r="AK155" i="2" s="1"/>
  <c r="AH65" i="2"/>
  <c r="AK65" i="2" s="1"/>
  <c r="AH39" i="2"/>
  <c r="AK39" i="2" s="1"/>
  <c r="AH125" i="2"/>
  <c r="AK125" i="2" s="1"/>
  <c r="AH59" i="2"/>
  <c r="AK59" i="2" s="1"/>
  <c r="AH13" i="2"/>
  <c r="AK13" i="2" s="1"/>
  <c r="AH135" i="2"/>
  <c r="AK135" i="2" s="1"/>
  <c r="AH103" i="2"/>
  <c r="AK103" i="2" s="1"/>
  <c r="AH52" i="2"/>
  <c r="AK52" i="2" s="1"/>
  <c r="AH16" i="2"/>
  <c r="AK16" i="2" s="1"/>
  <c r="AH88" i="2"/>
  <c r="AK88" i="2" s="1"/>
  <c r="AH18" i="2"/>
  <c r="AK18" i="2" s="1"/>
  <c r="AH129" i="2"/>
  <c r="AK129" i="2" s="1"/>
  <c r="AH116" i="2"/>
  <c r="AK116" i="2" s="1"/>
  <c r="AH84" i="2"/>
  <c r="AK84" i="2" s="1"/>
  <c r="AH97" i="2"/>
  <c r="AK97" i="2" s="1"/>
  <c r="AH9" i="2"/>
  <c r="AK9" i="2" s="1"/>
  <c r="AH78" i="2"/>
  <c r="AK78" i="2" s="1"/>
  <c r="AH140" i="2"/>
  <c r="AK140" i="2" s="1"/>
  <c r="AH110" i="2"/>
  <c r="AK110" i="2" s="1"/>
  <c r="AH19" i="2"/>
  <c r="AK19" i="2" s="1"/>
  <c r="AH33" i="2"/>
  <c r="AK33" i="2" s="1"/>
  <c r="AH49" i="2"/>
  <c r="AK49" i="2" s="1"/>
  <c r="AH102" i="2"/>
  <c r="AK102" i="2" s="1"/>
  <c r="AH99" i="2"/>
  <c r="AK99" i="2" s="1"/>
  <c r="AH57" i="2"/>
  <c r="AK57" i="2" s="1"/>
  <c r="AH85" i="2"/>
  <c r="AK85" i="2" s="1"/>
  <c r="AH148" i="2"/>
  <c r="AK148" i="2" s="1"/>
  <c r="AH126" i="2"/>
  <c r="AK126" i="2" s="1"/>
  <c r="AH134" i="2"/>
  <c r="AK134" i="2" s="1"/>
  <c r="AH28" i="2"/>
  <c r="AK28" i="2" s="1"/>
  <c r="AH124" i="2"/>
  <c r="AK124" i="2" s="1"/>
  <c r="AH145" i="2"/>
  <c r="AK145" i="2" s="1"/>
  <c r="AH139" i="2"/>
  <c r="AK139" i="2" s="1"/>
  <c r="AH74" i="2"/>
  <c r="AK74" i="2" s="1"/>
  <c r="AH92" i="2"/>
  <c r="AK92" i="2" s="1"/>
  <c r="AH112" i="2"/>
  <c r="AK112" i="2" s="1"/>
  <c r="AH121" i="2"/>
  <c r="AK121" i="2" s="1"/>
  <c r="AH123" i="2"/>
  <c r="AK123" i="2" s="1"/>
  <c r="AH96" i="2"/>
  <c r="AK96" i="2" s="1"/>
  <c r="AH42" i="2"/>
  <c r="AK42" i="2" s="1"/>
  <c r="AH132" i="2"/>
  <c r="AK132" i="2" s="1"/>
  <c r="AH14" i="2"/>
  <c r="AK14" i="2" s="1"/>
  <c r="AH94" i="2"/>
  <c r="AK94" i="2" s="1"/>
  <c r="AH29" i="2"/>
  <c r="AK29" i="2" s="1"/>
  <c r="AH90" i="2"/>
  <c r="AK90" i="2" s="1"/>
  <c r="AH17" i="2"/>
  <c r="AK17" i="2" s="1"/>
  <c r="AH34" i="2"/>
  <c r="AK34" i="2" s="1"/>
  <c r="AH62" i="2"/>
  <c r="AK62" i="2" s="1"/>
  <c r="AH26" i="2"/>
  <c r="AK26" i="2" s="1"/>
  <c r="AH67" i="2"/>
  <c r="AK67" i="2" s="1"/>
  <c r="AH118" i="2"/>
  <c r="AK118" i="2" s="1"/>
  <c r="AH107" i="2"/>
  <c r="AK107" i="2" s="1"/>
  <c r="AH41" i="2"/>
  <c r="AK41" i="2" s="1"/>
  <c r="AH91" i="2"/>
  <c r="AK91" i="2" s="1"/>
  <c r="AH151" i="2"/>
  <c r="AK151" i="2" s="1"/>
  <c r="AH111" i="2"/>
  <c r="AK111" i="2" s="1"/>
  <c r="AH86" i="2"/>
  <c r="AK86" i="2" s="1"/>
  <c r="AH147" i="2"/>
  <c r="AK147" i="2" s="1"/>
  <c r="AH38" i="2"/>
  <c r="AK38" i="2" s="1"/>
  <c r="AH37" i="2"/>
  <c r="AK37" i="2" s="1"/>
  <c r="AH75" i="2"/>
  <c r="AK75" i="2" s="1"/>
  <c r="AH153" i="2"/>
  <c r="AK153" i="2" s="1"/>
  <c r="AH89" i="2"/>
  <c r="AK89" i="2" s="1"/>
  <c r="AH40" i="2"/>
  <c r="AK40" i="2" s="1"/>
  <c r="AH63" i="2"/>
  <c r="AK63" i="2" s="1"/>
  <c r="AE148" i="2" l="1"/>
  <c r="AE126" i="2"/>
  <c r="AE134" i="2"/>
  <c r="AE28" i="2"/>
  <c r="AE124" i="2"/>
  <c r="AE145" i="2"/>
  <c r="AE139" i="2"/>
  <c r="AE74" i="2"/>
  <c r="AE92" i="2"/>
  <c r="AE112" i="2"/>
  <c r="AE121" i="2"/>
  <c r="AE123" i="2"/>
  <c r="AE11" i="2"/>
  <c r="AE96" i="2"/>
  <c r="AE82" i="2"/>
  <c r="AE42" i="2"/>
  <c r="AE132" i="2"/>
  <c r="AE14" i="2"/>
  <c r="AE94" i="2"/>
  <c r="AE29" i="2"/>
  <c r="AE90" i="2"/>
  <c r="AE17" i="2"/>
  <c r="AE34" i="2"/>
  <c r="AE62" i="2"/>
  <c r="AE26" i="2"/>
  <c r="AE109" i="2"/>
  <c r="AE67" i="2"/>
  <c r="AE118" i="2"/>
  <c r="AE107" i="2"/>
  <c r="AE41" i="2"/>
  <c r="AE91" i="2"/>
  <c r="E37" i="2"/>
  <c r="F37" i="2"/>
  <c r="G37" i="2"/>
  <c r="H37" i="2"/>
  <c r="I37" i="2"/>
  <c r="J37" i="2"/>
  <c r="AE37" i="2"/>
  <c r="E75" i="2"/>
  <c r="F75" i="2"/>
  <c r="G75" i="2"/>
  <c r="H75" i="2"/>
  <c r="I75" i="2"/>
  <c r="J75" i="2"/>
  <c r="AE75" i="2"/>
  <c r="AF75" i="2"/>
  <c r="E153" i="2"/>
  <c r="F153" i="2"/>
  <c r="G153" i="2"/>
  <c r="H153" i="2"/>
  <c r="I153" i="2"/>
  <c r="J153" i="2"/>
  <c r="AE153" i="2"/>
  <c r="AF153" i="2"/>
  <c r="E89" i="2"/>
  <c r="F89" i="2"/>
  <c r="G89" i="2"/>
  <c r="H89" i="2"/>
  <c r="I89" i="2"/>
  <c r="J89" i="2"/>
  <c r="AE89" i="2"/>
  <c r="AF89" i="2"/>
  <c r="E40" i="2"/>
  <c r="F40" i="2"/>
  <c r="G40" i="2"/>
  <c r="H40" i="2"/>
  <c r="I40" i="2"/>
  <c r="J40" i="2"/>
  <c r="AE40" i="2"/>
  <c r="AF115" i="2"/>
  <c r="AF113" i="2"/>
  <c r="AF55" i="2"/>
  <c r="AF50" i="2"/>
  <c r="AF137" i="2"/>
  <c r="AF152" i="2"/>
  <c r="AF25" i="2"/>
  <c r="AF104" i="2"/>
  <c r="AF46" i="2"/>
  <c r="AF20" i="2"/>
  <c r="AF142" i="2"/>
  <c r="AF43" i="2"/>
  <c r="AF53" i="2"/>
  <c r="AF23" i="2"/>
  <c r="AF15" i="2"/>
  <c r="AF149" i="2"/>
  <c r="AF146" i="2"/>
  <c r="AF117" i="2"/>
  <c r="AF120" i="2"/>
  <c r="AF128" i="2"/>
  <c r="AF24" i="2"/>
  <c r="AF138" i="2"/>
  <c r="AF47" i="2"/>
  <c r="AF27" i="2"/>
  <c r="AF114" i="2"/>
  <c r="AF154" i="2"/>
  <c r="AF21" i="2"/>
  <c r="AF93" i="2"/>
  <c r="AF101" i="2"/>
  <c r="AF98" i="2"/>
  <c r="AF95" i="2"/>
  <c r="AF141" i="2"/>
  <c r="AF12" i="2"/>
  <c r="AF31" i="2"/>
  <c r="AF143" i="2"/>
  <c r="AF127" i="2"/>
  <c r="AF32" i="2"/>
  <c r="AF155" i="2"/>
  <c r="AF39" i="2"/>
  <c r="AF59" i="2"/>
  <c r="AF13" i="2"/>
  <c r="AF16" i="2"/>
  <c r="AF88" i="2"/>
  <c r="AF129" i="2"/>
  <c r="AF84" i="2"/>
  <c r="AF110" i="2"/>
  <c r="AF19" i="2"/>
  <c r="AF33" i="2"/>
  <c r="AF63" i="2"/>
  <c r="AF126" i="2"/>
  <c r="AF134" i="2"/>
  <c r="AF92" i="2"/>
  <c r="AF112" i="2"/>
  <c r="AF96" i="2"/>
  <c r="AF42" i="2"/>
  <c r="AG42" i="2" s="1"/>
  <c r="AF14" i="2"/>
  <c r="AF90" i="2"/>
  <c r="AF17" i="2"/>
  <c r="AF91" i="2"/>
  <c r="AF151" i="2"/>
  <c r="AF111" i="2"/>
  <c r="AF86" i="2"/>
  <c r="AF147" i="2"/>
  <c r="E115" i="2"/>
  <c r="F115" i="2"/>
  <c r="G115" i="2"/>
  <c r="H115" i="2"/>
  <c r="I115" i="2"/>
  <c r="J115" i="2"/>
  <c r="E113" i="2"/>
  <c r="F113" i="2"/>
  <c r="G113" i="2"/>
  <c r="H113" i="2"/>
  <c r="I113" i="2"/>
  <c r="J113" i="2"/>
  <c r="E131" i="2"/>
  <c r="F131" i="2"/>
  <c r="G131" i="2"/>
  <c r="H131" i="2"/>
  <c r="I131" i="2"/>
  <c r="J131" i="2"/>
  <c r="E55" i="2"/>
  <c r="F55" i="2"/>
  <c r="G55" i="2"/>
  <c r="H55" i="2"/>
  <c r="I55" i="2"/>
  <c r="J55" i="2"/>
  <c r="E76" i="2"/>
  <c r="F76" i="2"/>
  <c r="G76" i="2"/>
  <c r="H76" i="2"/>
  <c r="I76" i="2"/>
  <c r="J76" i="2"/>
  <c r="E50" i="2"/>
  <c r="F50" i="2"/>
  <c r="G50" i="2"/>
  <c r="H50" i="2"/>
  <c r="I50" i="2"/>
  <c r="J50" i="2"/>
  <c r="E137" i="2"/>
  <c r="F137" i="2"/>
  <c r="G137" i="2"/>
  <c r="H137" i="2"/>
  <c r="I137" i="2"/>
  <c r="J137" i="2"/>
  <c r="E152" i="2"/>
  <c r="F152" i="2"/>
  <c r="G152" i="2"/>
  <c r="H152" i="2"/>
  <c r="I152" i="2"/>
  <c r="J152" i="2"/>
  <c r="E54" i="2"/>
  <c r="F54" i="2"/>
  <c r="G54" i="2"/>
  <c r="H54" i="2"/>
  <c r="I54" i="2"/>
  <c r="J54" i="2"/>
  <c r="E25" i="2"/>
  <c r="F25" i="2"/>
  <c r="G25" i="2"/>
  <c r="H25" i="2"/>
  <c r="I25" i="2"/>
  <c r="J25" i="2"/>
  <c r="E156" i="2"/>
  <c r="F156" i="2"/>
  <c r="G156" i="2"/>
  <c r="H156" i="2"/>
  <c r="I156" i="2"/>
  <c r="J156" i="2"/>
  <c r="E104" i="2"/>
  <c r="F104" i="2"/>
  <c r="G104" i="2"/>
  <c r="H104" i="2"/>
  <c r="I104" i="2"/>
  <c r="J104" i="2"/>
  <c r="E46" i="2"/>
  <c r="F46" i="2"/>
  <c r="G46" i="2"/>
  <c r="H46" i="2"/>
  <c r="I46" i="2"/>
  <c r="J46" i="2"/>
  <c r="E100" i="2"/>
  <c r="F100" i="2"/>
  <c r="G100" i="2"/>
  <c r="H100" i="2"/>
  <c r="I100" i="2"/>
  <c r="J100" i="2"/>
  <c r="E20" i="2"/>
  <c r="F20" i="2"/>
  <c r="G20" i="2"/>
  <c r="H20" i="2"/>
  <c r="I20" i="2"/>
  <c r="J20" i="2"/>
  <c r="E142" i="2"/>
  <c r="F142" i="2"/>
  <c r="G142" i="2"/>
  <c r="H142" i="2"/>
  <c r="I142" i="2"/>
  <c r="J142" i="2"/>
  <c r="E108" i="2"/>
  <c r="F108" i="2"/>
  <c r="G108" i="2"/>
  <c r="H108" i="2"/>
  <c r="I108" i="2"/>
  <c r="J108" i="2"/>
  <c r="E71" i="2"/>
  <c r="F71" i="2"/>
  <c r="G71" i="2"/>
  <c r="H71" i="2"/>
  <c r="I71" i="2"/>
  <c r="J71" i="2"/>
  <c r="E51" i="2"/>
  <c r="F51" i="2"/>
  <c r="G51" i="2"/>
  <c r="H51" i="2"/>
  <c r="I51" i="2"/>
  <c r="J51" i="2"/>
  <c r="E43" i="2"/>
  <c r="F43" i="2"/>
  <c r="G43" i="2"/>
  <c r="H43" i="2"/>
  <c r="I43" i="2"/>
  <c r="J43" i="2"/>
  <c r="E53" i="2"/>
  <c r="F53" i="2"/>
  <c r="G53" i="2"/>
  <c r="H53" i="2"/>
  <c r="I53" i="2"/>
  <c r="J53" i="2"/>
  <c r="E23" i="2"/>
  <c r="F23" i="2"/>
  <c r="G23" i="2"/>
  <c r="H23" i="2"/>
  <c r="I23" i="2"/>
  <c r="J23" i="2"/>
  <c r="E15" i="2"/>
  <c r="F15" i="2"/>
  <c r="G15" i="2"/>
  <c r="H15" i="2"/>
  <c r="I15" i="2"/>
  <c r="J15" i="2"/>
  <c r="E149" i="2"/>
  <c r="F149" i="2"/>
  <c r="G149" i="2"/>
  <c r="H149" i="2"/>
  <c r="I149" i="2"/>
  <c r="J149" i="2"/>
  <c r="E146" i="2"/>
  <c r="F146" i="2"/>
  <c r="G146" i="2"/>
  <c r="H146" i="2"/>
  <c r="I146" i="2"/>
  <c r="J146" i="2"/>
  <c r="E117" i="2"/>
  <c r="F117" i="2"/>
  <c r="G117" i="2"/>
  <c r="H117" i="2"/>
  <c r="I117" i="2"/>
  <c r="J117" i="2"/>
  <c r="E120" i="2"/>
  <c r="F120" i="2"/>
  <c r="G120" i="2"/>
  <c r="H120" i="2"/>
  <c r="I120" i="2"/>
  <c r="J120" i="2"/>
  <c r="E77" i="2"/>
  <c r="F77" i="2"/>
  <c r="G77" i="2"/>
  <c r="H77" i="2"/>
  <c r="I77" i="2"/>
  <c r="J77" i="2"/>
  <c r="E119" i="2"/>
  <c r="F119" i="2"/>
  <c r="G119" i="2"/>
  <c r="H119" i="2"/>
  <c r="I119" i="2"/>
  <c r="J119" i="2"/>
  <c r="E80" i="2"/>
  <c r="F80" i="2"/>
  <c r="G80" i="2"/>
  <c r="H80" i="2"/>
  <c r="I80" i="2"/>
  <c r="J80" i="2"/>
  <c r="E79" i="2"/>
  <c r="F79" i="2"/>
  <c r="G79" i="2"/>
  <c r="H79" i="2"/>
  <c r="I79" i="2"/>
  <c r="J79" i="2"/>
  <c r="E128" i="2"/>
  <c r="F128" i="2"/>
  <c r="G128" i="2"/>
  <c r="H128" i="2"/>
  <c r="I128" i="2"/>
  <c r="J128" i="2"/>
  <c r="E72" i="2"/>
  <c r="F72" i="2"/>
  <c r="G72" i="2"/>
  <c r="H72" i="2"/>
  <c r="I72" i="2"/>
  <c r="J72" i="2"/>
  <c r="E35" i="2"/>
  <c r="F35" i="2"/>
  <c r="G35" i="2"/>
  <c r="H35" i="2"/>
  <c r="I35" i="2"/>
  <c r="J35" i="2"/>
  <c r="E48" i="2"/>
  <c r="F48" i="2"/>
  <c r="G48" i="2"/>
  <c r="H48" i="2"/>
  <c r="I48" i="2"/>
  <c r="J48" i="2"/>
  <c r="E24" i="2"/>
  <c r="F24" i="2"/>
  <c r="G24" i="2"/>
  <c r="H24" i="2"/>
  <c r="I24" i="2"/>
  <c r="J24" i="2"/>
  <c r="E64" i="2"/>
  <c r="F64" i="2"/>
  <c r="G64" i="2"/>
  <c r="H64" i="2"/>
  <c r="I64" i="2"/>
  <c r="J64" i="2"/>
  <c r="E56" i="2"/>
  <c r="F56" i="2"/>
  <c r="G56" i="2"/>
  <c r="H56" i="2"/>
  <c r="I56" i="2"/>
  <c r="J56" i="2"/>
  <c r="E105" i="2"/>
  <c r="F105" i="2"/>
  <c r="G105" i="2"/>
  <c r="H105" i="2"/>
  <c r="I105" i="2"/>
  <c r="J105" i="2"/>
  <c r="E138" i="2"/>
  <c r="F138" i="2"/>
  <c r="G138" i="2"/>
  <c r="H138" i="2"/>
  <c r="I138" i="2"/>
  <c r="J138" i="2"/>
  <c r="E47" i="2"/>
  <c r="F47" i="2"/>
  <c r="G47" i="2"/>
  <c r="H47" i="2"/>
  <c r="I47" i="2"/>
  <c r="J47" i="2"/>
  <c r="E69" i="2"/>
  <c r="F69" i="2"/>
  <c r="G69" i="2"/>
  <c r="H69" i="2"/>
  <c r="I69" i="2"/>
  <c r="J69" i="2"/>
  <c r="E44" i="2"/>
  <c r="F44" i="2"/>
  <c r="G44" i="2"/>
  <c r="H44" i="2"/>
  <c r="I44" i="2"/>
  <c r="J44" i="2"/>
  <c r="E27" i="2"/>
  <c r="F27" i="2"/>
  <c r="G27" i="2"/>
  <c r="H27" i="2"/>
  <c r="I27" i="2"/>
  <c r="J27" i="2"/>
  <c r="E70" i="2"/>
  <c r="F70" i="2"/>
  <c r="G70" i="2"/>
  <c r="H70" i="2"/>
  <c r="I70" i="2"/>
  <c r="J70" i="2"/>
  <c r="E45" i="2"/>
  <c r="F45" i="2"/>
  <c r="G45" i="2"/>
  <c r="H45" i="2"/>
  <c r="I45" i="2"/>
  <c r="J45" i="2"/>
  <c r="E36" i="2"/>
  <c r="F36" i="2"/>
  <c r="G36" i="2"/>
  <c r="H36" i="2"/>
  <c r="I36" i="2"/>
  <c r="J36" i="2"/>
  <c r="E114" i="2"/>
  <c r="F114" i="2"/>
  <c r="G114" i="2"/>
  <c r="H114" i="2"/>
  <c r="I114" i="2"/>
  <c r="J114" i="2"/>
  <c r="E87" i="2"/>
  <c r="F87" i="2"/>
  <c r="G87" i="2"/>
  <c r="H87" i="2"/>
  <c r="I87" i="2"/>
  <c r="J87" i="2"/>
  <c r="E58" i="2"/>
  <c r="F58" i="2"/>
  <c r="G58" i="2"/>
  <c r="H58" i="2"/>
  <c r="I58" i="2"/>
  <c r="J58" i="2"/>
  <c r="E154" i="2"/>
  <c r="F154" i="2"/>
  <c r="G154" i="2"/>
  <c r="H154" i="2"/>
  <c r="I154" i="2"/>
  <c r="J154" i="2"/>
  <c r="E22" i="2"/>
  <c r="F22" i="2"/>
  <c r="G22" i="2"/>
  <c r="H22" i="2"/>
  <c r="I22" i="2"/>
  <c r="J22" i="2"/>
  <c r="E73" i="2"/>
  <c r="F73" i="2"/>
  <c r="G73" i="2"/>
  <c r="H73" i="2"/>
  <c r="I73" i="2"/>
  <c r="J73" i="2"/>
  <c r="E66" i="2"/>
  <c r="F66" i="2"/>
  <c r="G66" i="2"/>
  <c r="H66" i="2"/>
  <c r="I66" i="2"/>
  <c r="J66" i="2"/>
  <c r="E68" i="2"/>
  <c r="F68" i="2"/>
  <c r="G68" i="2"/>
  <c r="H68" i="2"/>
  <c r="I68" i="2"/>
  <c r="J68" i="2"/>
  <c r="E21" i="2"/>
  <c r="F21" i="2"/>
  <c r="G21" i="2"/>
  <c r="H21" i="2"/>
  <c r="I21" i="2"/>
  <c r="J21" i="2"/>
  <c r="E81" i="2"/>
  <c r="F81" i="2"/>
  <c r="G81" i="2"/>
  <c r="H81" i="2"/>
  <c r="I81" i="2"/>
  <c r="J81" i="2"/>
  <c r="E30" i="2"/>
  <c r="F30" i="2"/>
  <c r="G30" i="2"/>
  <c r="H30" i="2"/>
  <c r="I30" i="2"/>
  <c r="J30" i="2"/>
  <c r="E93" i="2"/>
  <c r="F93" i="2"/>
  <c r="G93" i="2"/>
  <c r="H93" i="2"/>
  <c r="I93" i="2"/>
  <c r="J93" i="2"/>
  <c r="E101" i="2"/>
  <c r="F101" i="2"/>
  <c r="G101" i="2"/>
  <c r="H101" i="2"/>
  <c r="I101" i="2"/>
  <c r="J101" i="2"/>
  <c r="E98" i="2"/>
  <c r="F98" i="2"/>
  <c r="G98" i="2"/>
  <c r="H98" i="2"/>
  <c r="I98" i="2"/>
  <c r="J98" i="2"/>
  <c r="E95" i="2"/>
  <c r="F95" i="2"/>
  <c r="G95" i="2"/>
  <c r="H95" i="2"/>
  <c r="I95" i="2"/>
  <c r="J95" i="2"/>
  <c r="E122" i="2"/>
  <c r="F122" i="2"/>
  <c r="G122" i="2"/>
  <c r="H122" i="2"/>
  <c r="I122" i="2"/>
  <c r="J122" i="2"/>
  <c r="E61" i="2"/>
  <c r="F61" i="2"/>
  <c r="G61" i="2"/>
  <c r="H61" i="2"/>
  <c r="I61" i="2"/>
  <c r="J61" i="2"/>
  <c r="E141" i="2"/>
  <c r="F141" i="2"/>
  <c r="G141" i="2"/>
  <c r="H141" i="2"/>
  <c r="I141" i="2"/>
  <c r="J141" i="2"/>
  <c r="E130" i="2"/>
  <c r="F130" i="2"/>
  <c r="G130" i="2"/>
  <c r="H130" i="2"/>
  <c r="I130" i="2"/>
  <c r="J130" i="2"/>
  <c r="E12" i="2"/>
  <c r="F12" i="2"/>
  <c r="G12" i="2"/>
  <c r="H12" i="2"/>
  <c r="I12" i="2"/>
  <c r="J12" i="2"/>
  <c r="E144" i="2"/>
  <c r="F144" i="2"/>
  <c r="G144" i="2"/>
  <c r="H144" i="2"/>
  <c r="I144" i="2"/>
  <c r="J144" i="2"/>
  <c r="E136" i="2"/>
  <c r="F136" i="2"/>
  <c r="G136" i="2"/>
  <c r="H136" i="2"/>
  <c r="I136" i="2"/>
  <c r="J136" i="2"/>
  <c r="E106" i="2"/>
  <c r="F106" i="2"/>
  <c r="G106" i="2"/>
  <c r="H106" i="2"/>
  <c r="I106" i="2"/>
  <c r="J106" i="2"/>
  <c r="E60" i="2"/>
  <c r="F60" i="2"/>
  <c r="G60" i="2"/>
  <c r="H60" i="2"/>
  <c r="I60" i="2"/>
  <c r="J60" i="2"/>
  <c r="E31" i="2"/>
  <c r="F31" i="2"/>
  <c r="G31" i="2"/>
  <c r="H31" i="2"/>
  <c r="I31" i="2"/>
  <c r="J31" i="2"/>
  <c r="E143" i="2"/>
  <c r="F143" i="2"/>
  <c r="G143" i="2"/>
  <c r="H143" i="2"/>
  <c r="I143" i="2"/>
  <c r="J143" i="2"/>
  <c r="E127" i="2"/>
  <c r="F127" i="2"/>
  <c r="G127" i="2"/>
  <c r="H127" i="2"/>
  <c r="I127" i="2"/>
  <c r="J127" i="2"/>
  <c r="E150" i="2"/>
  <c r="F150" i="2"/>
  <c r="G150" i="2"/>
  <c r="H150" i="2"/>
  <c r="I150" i="2"/>
  <c r="J150" i="2"/>
  <c r="E32" i="2"/>
  <c r="F32" i="2"/>
  <c r="G32" i="2"/>
  <c r="H32" i="2"/>
  <c r="I32" i="2"/>
  <c r="J32" i="2"/>
  <c r="E83" i="2"/>
  <c r="F83" i="2"/>
  <c r="G83" i="2"/>
  <c r="H83" i="2"/>
  <c r="I83" i="2"/>
  <c r="J83" i="2"/>
  <c r="E155" i="2"/>
  <c r="F155" i="2"/>
  <c r="G155" i="2"/>
  <c r="H155" i="2"/>
  <c r="I155" i="2"/>
  <c r="J155" i="2"/>
  <c r="E65" i="2"/>
  <c r="F65" i="2"/>
  <c r="G65" i="2"/>
  <c r="H65" i="2"/>
  <c r="I65" i="2"/>
  <c r="J65" i="2"/>
  <c r="E39" i="2"/>
  <c r="F39" i="2"/>
  <c r="G39" i="2"/>
  <c r="H39" i="2"/>
  <c r="I39" i="2"/>
  <c r="J39" i="2"/>
  <c r="E125" i="2"/>
  <c r="F125" i="2"/>
  <c r="G125" i="2"/>
  <c r="H125" i="2"/>
  <c r="I125" i="2"/>
  <c r="J125" i="2"/>
  <c r="E59" i="2"/>
  <c r="F59" i="2"/>
  <c r="G59" i="2"/>
  <c r="H59" i="2"/>
  <c r="I59" i="2"/>
  <c r="J59" i="2"/>
  <c r="E13" i="2"/>
  <c r="F13" i="2"/>
  <c r="G13" i="2"/>
  <c r="H13" i="2"/>
  <c r="I13" i="2"/>
  <c r="J13" i="2"/>
  <c r="E135" i="2"/>
  <c r="F135" i="2"/>
  <c r="G135" i="2"/>
  <c r="H135" i="2"/>
  <c r="I135" i="2"/>
  <c r="J135" i="2"/>
  <c r="E103" i="2"/>
  <c r="F103" i="2"/>
  <c r="G103" i="2"/>
  <c r="H103" i="2"/>
  <c r="I103" i="2"/>
  <c r="J103" i="2"/>
  <c r="E52" i="2"/>
  <c r="F52" i="2"/>
  <c r="G52" i="2"/>
  <c r="H52" i="2"/>
  <c r="I52" i="2"/>
  <c r="J52" i="2"/>
  <c r="E16" i="2"/>
  <c r="F16" i="2"/>
  <c r="G16" i="2"/>
  <c r="H16" i="2"/>
  <c r="I16" i="2"/>
  <c r="J16" i="2"/>
  <c r="E88" i="2"/>
  <c r="F88" i="2"/>
  <c r="G88" i="2"/>
  <c r="H88" i="2"/>
  <c r="I88" i="2"/>
  <c r="J88" i="2"/>
  <c r="E18" i="2"/>
  <c r="F18" i="2"/>
  <c r="G18" i="2"/>
  <c r="H18" i="2"/>
  <c r="I18" i="2"/>
  <c r="J18" i="2"/>
  <c r="E129" i="2"/>
  <c r="F129" i="2"/>
  <c r="G129" i="2"/>
  <c r="H129" i="2"/>
  <c r="I129" i="2"/>
  <c r="J129" i="2"/>
  <c r="E116" i="2"/>
  <c r="F116" i="2"/>
  <c r="G116" i="2"/>
  <c r="H116" i="2"/>
  <c r="I116" i="2"/>
  <c r="J116" i="2"/>
  <c r="E84" i="2"/>
  <c r="F84" i="2"/>
  <c r="G84" i="2"/>
  <c r="H84" i="2"/>
  <c r="I84" i="2"/>
  <c r="J84" i="2"/>
  <c r="E97" i="2"/>
  <c r="F97" i="2"/>
  <c r="G97" i="2"/>
  <c r="H97" i="2"/>
  <c r="I97" i="2"/>
  <c r="J97" i="2"/>
  <c r="E9" i="2"/>
  <c r="F9" i="2"/>
  <c r="G9" i="2"/>
  <c r="H9" i="2"/>
  <c r="I9" i="2"/>
  <c r="J9" i="2"/>
  <c r="E78" i="2"/>
  <c r="F78" i="2"/>
  <c r="G78" i="2"/>
  <c r="H78" i="2"/>
  <c r="I78" i="2"/>
  <c r="J78" i="2"/>
  <c r="E140" i="2"/>
  <c r="F140" i="2"/>
  <c r="G140" i="2"/>
  <c r="H140" i="2"/>
  <c r="I140" i="2"/>
  <c r="J140" i="2"/>
  <c r="E110" i="2"/>
  <c r="F110" i="2"/>
  <c r="G110" i="2"/>
  <c r="H110" i="2"/>
  <c r="I110" i="2"/>
  <c r="J110" i="2"/>
  <c r="E19" i="2"/>
  <c r="F19" i="2"/>
  <c r="G19" i="2"/>
  <c r="H19" i="2"/>
  <c r="I19" i="2"/>
  <c r="J19" i="2"/>
  <c r="E33" i="2"/>
  <c r="F33" i="2"/>
  <c r="G33" i="2"/>
  <c r="H33" i="2"/>
  <c r="I33" i="2"/>
  <c r="J33" i="2"/>
  <c r="E49" i="2"/>
  <c r="F49" i="2"/>
  <c r="G49" i="2"/>
  <c r="H49" i="2"/>
  <c r="I49" i="2"/>
  <c r="J49" i="2"/>
  <c r="E102" i="2"/>
  <c r="F102" i="2"/>
  <c r="G102" i="2"/>
  <c r="H102" i="2"/>
  <c r="I102" i="2"/>
  <c r="J102" i="2"/>
  <c r="E99" i="2"/>
  <c r="F99" i="2"/>
  <c r="G99" i="2"/>
  <c r="H99" i="2"/>
  <c r="I99" i="2"/>
  <c r="J99" i="2"/>
  <c r="E57" i="2"/>
  <c r="F57" i="2"/>
  <c r="G57" i="2"/>
  <c r="H57" i="2"/>
  <c r="I57" i="2"/>
  <c r="J57" i="2"/>
  <c r="E63" i="2"/>
  <c r="F63" i="2"/>
  <c r="G63" i="2"/>
  <c r="H63" i="2"/>
  <c r="I63" i="2"/>
  <c r="J63" i="2"/>
  <c r="E10" i="2"/>
  <c r="F10" i="2"/>
  <c r="G10" i="2"/>
  <c r="H10" i="2"/>
  <c r="I10" i="2"/>
  <c r="J10" i="2"/>
  <c r="E85" i="2"/>
  <c r="F85" i="2"/>
  <c r="G85" i="2"/>
  <c r="H85" i="2"/>
  <c r="I85" i="2"/>
  <c r="J85" i="2"/>
  <c r="E148" i="2"/>
  <c r="F148" i="2"/>
  <c r="G148" i="2"/>
  <c r="H148" i="2"/>
  <c r="I148" i="2"/>
  <c r="J148" i="2"/>
  <c r="E126" i="2"/>
  <c r="F126" i="2"/>
  <c r="G126" i="2"/>
  <c r="H126" i="2"/>
  <c r="I126" i="2"/>
  <c r="J126" i="2"/>
  <c r="E134" i="2"/>
  <c r="F134" i="2"/>
  <c r="G134" i="2"/>
  <c r="H134" i="2"/>
  <c r="I134" i="2"/>
  <c r="J134" i="2"/>
  <c r="E28" i="2"/>
  <c r="F28" i="2"/>
  <c r="G28" i="2"/>
  <c r="H28" i="2"/>
  <c r="I28" i="2"/>
  <c r="J28" i="2"/>
  <c r="E124" i="2"/>
  <c r="F124" i="2"/>
  <c r="G124" i="2"/>
  <c r="H124" i="2"/>
  <c r="I124" i="2"/>
  <c r="J124" i="2"/>
  <c r="E145" i="2"/>
  <c r="F145" i="2"/>
  <c r="G145" i="2"/>
  <c r="H145" i="2"/>
  <c r="I145" i="2"/>
  <c r="J145" i="2"/>
  <c r="E139" i="2"/>
  <c r="F139" i="2"/>
  <c r="G139" i="2"/>
  <c r="H139" i="2"/>
  <c r="I139" i="2"/>
  <c r="J139" i="2"/>
  <c r="E74" i="2"/>
  <c r="F74" i="2"/>
  <c r="G74" i="2"/>
  <c r="H74" i="2"/>
  <c r="I74" i="2"/>
  <c r="J74" i="2"/>
  <c r="E92" i="2"/>
  <c r="F92" i="2"/>
  <c r="G92" i="2"/>
  <c r="H92" i="2"/>
  <c r="I92" i="2"/>
  <c r="J92" i="2"/>
  <c r="E112" i="2"/>
  <c r="F112" i="2"/>
  <c r="G112" i="2"/>
  <c r="H112" i="2"/>
  <c r="I112" i="2"/>
  <c r="J112" i="2"/>
  <c r="E121" i="2"/>
  <c r="F121" i="2"/>
  <c r="G121" i="2"/>
  <c r="H121" i="2"/>
  <c r="I121" i="2"/>
  <c r="J121" i="2"/>
  <c r="E123" i="2"/>
  <c r="F123" i="2"/>
  <c r="G123" i="2"/>
  <c r="H123" i="2"/>
  <c r="I123" i="2"/>
  <c r="J123" i="2"/>
  <c r="E11" i="2"/>
  <c r="F11" i="2"/>
  <c r="G11" i="2"/>
  <c r="H11" i="2"/>
  <c r="I11" i="2"/>
  <c r="J11" i="2"/>
  <c r="E96" i="2"/>
  <c r="F96" i="2"/>
  <c r="G96" i="2"/>
  <c r="H96" i="2"/>
  <c r="I96" i="2"/>
  <c r="J96" i="2"/>
  <c r="E82" i="2"/>
  <c r="F82" i="2"/>
  <c r="G82" i="2"/>
  <c r="H82" i="2"/>
  <c r="I82" i="2"/>
  <c r="J82" i="2"/>
  <c r="E42" i="2"/>
  <c r="F42" i="2"/>
  <c r="G42" i="2"/>
  <c r="H42" i="2"/>
  <c r="I42" i="2"/>
  <c r="J42" i="2"/>
  <c r="E132" i="2"/>
  <c r="F132" i="2"/>
  <c r="G132" i="2"/>
  <c r="H132" i="2"/>
  <c r="I132" i="2"/>
  <c r="J132" i="2"/>
  <c r="E14" i="2"/>
  <c r="F14" i="2"/>
  <c r="G14" i="2"/>
  <c r="H14" i="2"/>
  <c r="I14" i="2"/>
  <c r="J14" i="2"/>
  <c r="E94" i="2"/>
  <c r="F94" i="2"/>
  <c r="G94" i="2"/>
  <c r="H94" i="2"/>
  <c r="I94" i="2"/>
  <c r="J94" i="2"/>
  <c r="E29" i="2"/>
  <c r="F29" i="2"/>
  <c r="G29" i="2"/>
  <c r="H29" i="2"/>
  <c r="I29" i="2"/>
  <c r="J29" i="2"/>
  <c r="E90" i="2"/>
  <c r="F90" i="2"/>
  <c r="G90" i="2"/>
  <c r="H90" i="2"/>
  <c r="I90" i="2"/>
  <c r="J90" i="2"/>
  <c r="E17" i="2"/>
  <c r="F17" i="2"/>
  <c r="G17" i="2"/>
  <c r="H17" i="2"/>
  <c r="I17" i="2"/>
  <c r="J17" i="2"/>
  <c r="E34" i="2"/>
  <c r="F34" i="2"/>
  <c r="G34" i="2"/>
  <c r="H34" i="2"/>
  <c r="I34" i="2"/>
  <c r="J34" i="2"/>
  <c r="E62" i="2"/>
  <c r="F62" i="2"/>
  <c r="G62" i="2"/>
  <c r="H62" i="2"/>
  <c r="I62" i="2"/>
  <c r="J62" i="2"/>
  <c r="E26" i="2"/>
  <c r="F26" i="2"/>
  <c r="G26" i="2"/>
  <c r="H26" i="2"/>
  <c r="I26" i="2"/>
  <c r="J26" i="2"/>
  <c r="E109" i="2"/>
  <c r="F109" i="2"/>
  <c r="G109" i="2"/>
  <c r="H109" i="2"/>
  <c r="I109" i="2"/>
  <c r="J109" i="2"/>
  <c r="E67" i="2"/>
  <c r="F67" i="2"/>
  <c r="G67" i="2"/>
  <c r="H67" i="2"/>
  <c r="I67" i="2"/>
  <c r="J67" i="2"/>
  <c r="E118" i="2"/>
  <c r="F118" i="2"/>
  <c r="G118" i="2"/>
  <c r="H118" i="2"/>
  <c r="I118" i="2"/>
  <c r="J118" i="2"/>
  <c r="E107" i="2"/>
  <c r="F107" i="2"/>
  <c r="G107" i="2"/>
  <c r="H107" i="2"/>
  <c r="I107" i="2"/>
  <c r="J107" i="2"/>
  <c r="E41" i="2"/>
  <c r="F41" i="2"/>
  <c r="G41" i="2"/>
  <c r="H41" i="2"/>
  <c r="I41" i="2"/>
  <c r="J41" i="2"/>
  <c r="E91" i="2"/>
  <c r="F91" i="2"/>
  <c r="G91" i="2"/>
  <c r="H91" i="2"/>
  <c r="I91" i="2"/>
  <c r="J91" i="2"/>
  <c r="E151" i="2"/>
  <c r="F151" i="2"/>
  <c r="G151" i="2"/>
  <c r="H151" i="2"/>
  <c r="I151" i="2"/>
  <c r="J151" i="2"/>
  <c r="E111" i="2"/>
  <c r="F111" i="2"/>
  <c r="G111" i="2"/>
  <c r="H111" i="2"/>
  <c r="I111" i="2"/>
  <c r="J111" i="2"/>
  <c r="E86" i="2"/>
  <c r="F86" i="2"/>
  <c r="G86" i="2"/>
  <c r="H86" i="2"/>
  <c r="I86" i="2"/>
  <c r="J86" i="2"/>
  <c r="E147" i="2"/>
  <c r="F147" i="2"/>
  <c r="G147" i="2"/>
  <c r="H147" i="2"/>
  <c r="I147" i="2"/>
  <c r="J147" i="2"/>
  <c r="E38" i="2"/>
  <c r="F38" i="2"/>
  <c r="G38" i="2"/>
  <c r="H38" i="2"/>
  <c r="I38" i="2"/>
  <c r="J38" i="2"/>
  <c r="J133" i="2"/>
  <c r="I133" i="2"/>
  <c r="H133" i="2"/>
  <c r="G133" i="2"/>
  <c r="F133" i="2"/>
  <c r="E133" i="2"/>
  <c r="AE13" i="2"/>
  <c r="AE135" i="2"/>
  <c r="AE103" i="2"/>
  <c r="AE52" i="2"/>
  <c r="AE16" i="2"/>
  <c r="AE88" i="2"/>
  <c r="AE18" i="2"/>
  <c r="AE129" i="2"/>
  <c r="AE116" i="2"/>
  <c r="AE84" i="2"/>
  <c r="AE97" i="2"/>
  <c r="AE9" i="2"/>
  <c r="AE78" i="2"/>
  <c r="AE140" i="2"/>
  <c r="AE110" i="2"/>
  <c r="AE19" i="2"/>
  <c r="AE33" i="2"/>
  <c r="AE49" i="2"/>
  <c r="AE102" i="2"/>
  <c r="AE99" i="2"/>
  <c r="AE57" i="2"/>
  <c r="AE63" i="2"/>
  <c r="AE10" i="2"/>
  <c r="AE85" i="2"/>
  <c r="AE151" i="2"/>
  <c r="AE111" i="2"/>
  <c r="AE86" i="2"/>
  <c r="AE147" i="2"/>
  <c r="AE38" i="2"/>
  <c r="AE39" i="2"/>
  <c r="AE125" i="2"/>
  <c r="AE59" i="2"/>
  <c r="AE115" i="2"/>
  <c r="AE113" i="2"/>
  <c r="AE131" i="2"/>
  <c r="AE55" i="2"/>
  <c r="AE76" i="2"/>
  <c r="AE50" i="2"/>
  <c r="AE137" i="2"/>
  <c r="AE152" i="2"/>
  <c r="AE54" i="2"/>
  <c r="AE25" i="2"/>
  <c r="AE156" i="2"/>
  <c r="AE104" i="2"/>
  <c r="AE46" i="2"/>
  <c r="AE100" i="2"/>
  <c r="AE20" i="2"/>
  <c r="AE142" i="2"/>
  <c r="AE108" i="2"/>
  <c r="AE71" i="2"/>
  <c r="AE51" i="2"/>
  <c r="AE43" i="2"/>
  <c r="AE53" i="2"/>
  <c r="AE23" i="2"/>
  <c r="AE15" i="2"/>
  <c r="AE149" i="2"/>
  <c r="AE146" i="2"/>
  <c r="AE117" i="2"/>
  <c r="AE120" i="2"/>
  <c r="AE77" i="2"/>
  <c r="AE119" i="2"/>
  <c r="AE80" i="2"/>
  <c r="AE79" i="2"/>
  <c r="AE128" i="2"/>
  <c r="AE72" i="2"/>
  <c r="AE35" i="2"/>
  <c r="AE48" i="2"/>
  <c r="AE24" i="2"/>
  <c r="AE64" i="2"/>
  <c r="AE56" i="2"/>
  <c r="AE105" i="2"/>
  <c r="AE138" i="2"/>
  <c r="AE47" i="2"/>
  <c r="AE69" i="2"/>
  <c r="AE44" i="2"/>
  <c r="AE27" i="2"/>
  <c r="AE70" i="2"/>
  <c r="AE45" i="2"/>
  <c r="AE36" i="2"/>
  <c r="AE114" i="2"/>
  <c r="AE87" i="2"/>
  <c r="AE58" i="2"/>
  <c r="AE154" i="2"/>
  <c r="AE22" i="2"/>
  <c r="AE73" i="2"/>
  <c r="AE66" i="2"/>
  <c r="AE68" i="2"/>
  <c r="AE21" i="2"/>
  <c r="AE81" i="2"/>
  <c r="AE30" i="2"/>
  <c r="AE93" i="2"/>
  <c r="AE101" i="2"/>
  <c r="AE98" i="2"/>
  <c r="AE95" i="2"/>
  <c r="AE122" i="2"/>
  <c r="AE61" i="2"/>
  <c r="AE141" i="2"/>
  <c r="AE130" i="2"/>
  <c r="AE12" i="2"/>
  <c r="AE144" i="2"/>
  <c r="AE136" i="2"/>
  <c r="AE106" i="2"/>
  <c r="AE60" i="2"/>
  <c r="AE31" i="2"/>
  <c r="AE143" i="2"/>
  <c r="AE127" i="2"/>
  <c r="AE150" i="2"/>
  <c r="AE32" i="2"/>
  <c r="AE83" i="2"/>
  <c r="AE155" i="2"/>
  <c r="AE65" i="2"/>
  <c r="A38" i="2" l="1"/>
  <c r="B147" i="2"/>
  <c r="A86" i="2"/>
  <c r="B111" i="2"/>
  <c r="A151" i="2"/>
  <c r="A41" i="2"/>
  <c r="B107" i="2"/>
  <c r="A118" i="2"/>
  <c r="B67" i="2"/>
  <c r="A109" i="2"/>
  <c r="B26" i="2"/>
  <c r="A62" i="2"/>
  <c r="B34" i="2"/>
  <c r="A17" i="2"/>
  <c r="B90" i="2"/>
  <c r="A29" i="2"/>
  <c r="B94" i="2"/>
  <c r="A14" i="2"/>
  <c r="B132" i="2"/>
  <c r="A42" i="2"/>
  <c r="B82" i="2"/>
  <c r="A96" i="2"/>
  <c r="B11" i="2"/>
  <c r="A123" i="2"/>
  <c r="B121" i="2"/>
  <c r="A112" i="2"/>
  <c r="B92" i="2"/>
  <c r="A74" i="2"/>
  <c r="B139" i="2"/>
  <c r="A145" i="2"/>
  <c r="B124" i="2"/>
  <c r="A28" i="2"/>
  <c r="B134" i="2"/>
  <c r="A126" i="2"/>
  <c r="B148" i="2"/>
  <c r="A85" i="2"/>
  <c r="B10" i="2"/>
  <c r="A63" i="2"/>
  <c r="B57" i="2"/>
  <c r="A99" i="2"/>
  <c r="B102" i="2"/>
  <c r="A49" i="2"/>
  <c r="B33" i="2"/>
  <c r="A19" i="2"/>
  <c r="B110" i="2"/>
  <c r="A140" i="2"/>
  <c r="B78" i="2"/>
  <c r="A9" i="2"/>
  <c r="B91" i="2"/>
  <c r="B97" i="2"/>
  <c r="A84" i="2"/>
  <c r="B116" i="2"/>
  <c r="A129" i="2"/>
  <c r="B18" i="2"/>
  <c r="A88" i="2"/>
  <c r="B16" i="2"/>
  <c r="A52" i="2"/>
  <c r="B103" i="2"/>
  <c r="A135" i="2"/>
  <c r="B13" i="2"/>
  <c r="A59" i="2"/>
  <c r="B125" i="2"/>
  <c r="A39" i="2"/>
  <c r="B65" i="2"/>
  <c r="A155" i="2"/>
  <c r="B83" i="2"/>
  <c r="A32" i="2"/>
  <c r="B150" i="2"/>
  <c r="A127" i="2"/>
  <c r="B143" i="2"/>
  <c r="A31" i="2"/>
  <c r="B60" i="2"/>
  <c r="A106" i="2"/>
  <c r="B136" i="2"/>
  <c r="A144" i="2"/>
  <c r="B12" i="2"/>
  <c r="A130" i="2"/>
  <c r="B141" i="2"/>
  <c r="A61" i="2"/>
  <c r="B122" i="2"/>
  <c r="A95" i="2"/>
  <c r="B98" i="2"/>
  <c r="A101" i="2"/>
  <c r="B93" i="2"/>
  <c r="A30" i="2"/>
  <c r="B81" i="2"/>
  <c r="A21" i="2"/>
  <c r="B68" i="2"/>
  <c r="A66" i="2"/>
  <c r="B73" i="2"/>
  <c r="A22" i="2"/>
  <c r="B154" i="2"/>
  <c r="A58" i="2"/>
  <c r="B87" i="2"/>
  <c r="A114" i="2"/>
  <c r="B36" i="2"/>
  <c r="A45" i="2"/>
  <c r="B70" i="2"/>
  <c r="A27" i="2"/>
  <c r="B44" i="2"/>
  <c r="A69" i="2"/>
  <c r="B47" i="2"/>
  <c r="A138" i="2"/>
  <c r="B105" i="2"/>
  <c r="A56" i="2"/>
  <c r="B64" i="2"/>
  <c r="A24" i="2"/>
  <c r="B48" i="2"/>
  <c r="A35" i="2"/>
  <c r="B72" i="2"/>
  <c r="A128" i="2"/>
  <c r="B79" i="2"/>
  <c r="A80" i="2"/>
  <c r="B119" i="2"/>
  <c r="A77" i="2"/>
  <c r="B120" i="2"/>
  <c r="A117" i="2"/>
  <c r="B146" i="2"/>
  <c r="A149" i="2"/>
  <c r="B15" i="2"/>
  <c r="A23" i="2"/>
  <c r="B53" i="2"/>
  <c r="A43" i="2"/>
  <c r="B51" i="2"/>
  <c r="A71" i="2"/>
  <c r="B108" i="2"/>
  <c r="A142" i="2"/>
  <c r="B20" i="2"/>
  <c r="A100" i="2"/>
  <c r="B46" i="2"/>
  <c r="A104" i="2"/>
  <c r="B156" i="2"/>
  <c r="A25" i="2"/>
  <c r="B54" i="2"/>
  <c r="A152" i="2"/>
  <c r="B137" i="2"/>
  <c r="A50" i="2"/>
  <c r="B76" i="2"/>
  <c r="A55" i="2"/>
  <c r="B131" i="2"/>
  <c r="A113" i="2"/>
  <c r="B115" i="2"/>
  <c r="A40" i="2"/>
  <c r="A89" i="2"/>
  <c r="A153" i="2"/>
  <c r="A75" i="2"/>
  <c r="B37" i="2"/>
  <c r="A133" i="2"/>
  <c r="B133" i="2"/>
  <c r="B38" i="2"/>
  <c r="A147" i="2"/>
  <c r="B86" i="2"/>
  <c r="A111" i="2"/>
  <c r="B151" i="2"/>
  <c r="A91" i="2"/>
  <c r="B41" i="2"/>
  <c r="A107" i="2"/>
  <c r="B118" i="2"/>
  <c r="A67" i="2"/>
  <c r="B109" i="2"/>
  <c r="A26" i="2"/>
  <c r="B62" i="2"/>
  <c r="A34" i="2"/>
  <c r="B17" i="2"/>
  <c r="A90" i="2"/>
  <c r="B29" i="2"/>
  <c r="A94" i="2"/>
  <c r="B14" i="2"/>
  <c r="A132" i="2"/>
  <c r="B42" i="2"/>
  <c r="A82" i="2"/>
  <c r="B96" i="2"/>
  <c r="A11" i="2"/>
  <c r="B123" i="2"/>
  <c r="A121" i="2"/>
  <c r="B112" i="2"/>
  <c r="A92" i="2"/>
  <c r="B74" i="2"/>
  <c r="A139" i="2"/>
  <c r="B145" i="2"/>
  <c r="A124" i="2"/>
  <c r="B28" i="2"/>
  <c r="A134" i="2"/>
  <c r="B126" i="2"/>
  <c r="A148" i="2"/>
  <c r="B85" i="2"/>
  <c r="A10" i="2"/>
  <c r="B63" i="2"/>
  <c r="A57" i="2"/>
  <c r="B99" i="2"/>
  <c r="A102" i="2"/>
  <c r="B49" i="2"/>
  <c r="A33" i="2"/>
  <c r="B19" i="2"/>
  <c r="A110" i="2"/>
  <c r="B140" i="2"/>
  <c r="A78" i="2"/>
  <c r="B9" i="2"/>
  <c r="A97" i="2"/>
  <c r="B84" i="2"/>
  <c r="A116" i="2"/>
  <c r="B129" i="2"/>
  <c r="A18" i="2"/>
  <c r="B88" i="2"/>
  <c r="A16" i="2"/>
  <c r="B52" i="2"/>
  <c r="A103" i="2"/>
  <c r="B135" i="2"/>
  <c r="A13" i="2"/>
  <c r="B59" i="2"/>
  <c r="A125" i="2"/>
  <c r="B39" i="2"/>
  <c r="A65" i="2"/>
  <c r="B155" i="2"/>
  <c r="A83" i="2"/>
  <c r="B32" i="2"/>
  <c r="A150" i="2"/>
  <c r="B127" i="2"/>
  <c r="A143" i="2"/>
  <c r="B31" i="2"/>
  <c r="A60" i="2"/>
  <c r="B106" i="2"/>
  <c r="A136" i="2"/>
  <c r="B144" i="2"/>
  <c r="A12" i="2"/>
  <c r="B130" i="2"/>
  <c r="A141" i="2"/>
  <c r="B61" i="2"/>
  <c r="A122" i="2"/>
  <c r="B95" i="2"/>
  <c r="A98" i="2"/>
  <c r="B101" i="2"/>
  <c r="A93" i="2"/>
  <c r="B30" i="2"/>
  <c r="A81" i="2"/>
  <c r="B21" i="2"/>
  <c r="A68" i="2"/>
  <c r="B66" i="2"/>
  <c r="A73" i="2"/>
  <c r="B22" i="2"/>
  <c r="A154" i="2"/>
  <c r="B58" i="2"/>
  <c r="A87" i="2"/>
  <c r="B114" i="2"/>
  <c r="A36" i="2"/>
  <c r="B45" i="2"/>
  <c r="A70" i="2"/>
  <c r="B27" i="2"/>
  <c r="A44" i="2"/>
  <c r="B69" i="2"/>
  <c r="A47" i="2"/>
  <c r="B138" i="2"/>
  <c r="A105" i="2"/>
  <c r="B56" i="2"/>
  <c r="A64" i="2"/>
  <c r="B24" i="2"/>
  <c r="A48" i="2"/>
  <c r="B35" i="2"/>
  <c r="A72" i="2"/>
  <c r="B128" i="2"/>
  <c r="A79" i="2"/>
  <c r="B80" i="2"/>
  <c r="A119" i="2"/>
  <c r="B77" i="2"/>
  <c r="A120" i="2"/>
  <c r="B117" i="2"/>
  <c r="A146" i="2"/>
  <c r="B149" i="2"/>
  <c r="A15" i="2"/>
  <c r="B23" i="2"/>
  <c r="A53" i="2"/>
  <c r="B43" i="2"/>
  <c r="A51" i="2"/>
  <c r="B71" i="2"/>
  <c r="A108" i="2"/>
  <c r="B142" i="2"/>
  <c r="A20" i="2"/>
  <c r="B100" i="2"/>
  <c r="A46" i="2"/>
  <c r="B104" i="2"/>
  <c r="A156" i="2"/>
  <c r="B25" i="2"/>
  <c r="A54" i="2"/>
  <c r="B152" i="2"/>
  <c r="A137" i="2"/>
  <c r="B50" i="2"/>
  <c r="A76" i="2"/>
  <c r="B55" i="2"/>
  <c r="A131" i="2"/>
  <c r="B113" i="2"/>
  <c r="A115" i="2"/>
  <c r="B40" i="2"/>
  <c r="B89" i="2"/>
  <c r="B153" i="2"/>
  <c r="B75" i="2"/>
  <c r="A37" i="2"/>
  <c r="AG96" i="2"/>
  <c r="AF29" i="2"/>
  <c r="AG29" i="2" s="1"/>
  <c r="AG112" i="2"/>
  <c r="AG59" i="2"/>
  <c r="AG92" i="2"/>
  <c r="AG90" i="2"/>
  <c r="AG63" i="2"/>
  <c r="AG84" i="2"/>
  <c r="AG32" i="2"/>
  <c r="AG101" i="2"/>
  <c r="AG137" i="2"/>
  <c r="AG110" i="2"/>
  <c r="AG141" i="2"/>
  <c r="AG50" i="2"/>
  <c r="AG89" i="2"/>
  <c r="AG153" i="2"/>
  <c r="AG75" i="2"/>
  <c r="AG16" i="2"/>
  <c r="AG12" i="2"/>
  <c r="AG114" i="2"/>
  <c r="AG146" i="2"/>
  <c r="AG46" i="2"/>
  <c r="AG115" i="2"/>
  <c r="AG129" i="2"/>
  <c r="AG127" i="2"/>
  <c r="AG93" i="2"/>
  <c r="AG128" i="2"/>
  <c r="AG43" i="2"/>
  <c r="AG86" i="2"/>
  <c r="AG91" i="2"/>
  <c r="AG17" i="2"/>
  <c r="AG14" i="2"/>
  <c r="AG126" i="2"/>
  <c r="AG33" i="2"/>
  <c r="AG39" i="2"/>
  <c r="AG143" i="2"/>
  <c r="AG95" i="2"/>
  <c r="AG21" i="2"/>
  <c r="AG47" i="2"/>
  <c r="AG120" i="2"/>
  <c r="AG15" i="2"/>
  <c r="AG142" i="2"/>
  <c r="AG25" i="2"/>
  <c r="AG55" i="2"/>
  <c r="AG151" i="2"/>
  <c r="AG24" i="2"/>
  <c r="AG53" i="2"/>
  <c r="AG147" i="2"/>
  <c r="AG134" i="2"/>
  <c r="AG27" i="2"/>
  <c r="AG149" i="2"/>
  <c r="AG104" i="2"/>
  <c r="AG111" i="2"/>
  <c r="AG19" i="2"/>
  <c r="AG88" i="2"/>
  <c r="AG13" i="2"/>
  <c r="AG155" i="2"/>
  <c r="AG31" i="2"/>
  <c r="AG98" i="2"/>
  <c r="AG154" i="2"/>
  <c r="AG138" i="2"/>
  <c r="AG117" i="2"/>
  <c r="AG23" i="2"/>
  <c r="AG20" i="2"/>
  <c r="AG152" i="2"/>
  <c r="AG113" i="2"/>
  <c r="AF139" i="2"/>
  <c r="AG139" i="2" s="1"/>
  <c r="AF49" i="2"/>
  <c r="AG49" i="2" s="1"/>
  <c r="AF140" i="2"/>
  <c r="AG140" i="2" s="1"/>
  <c r="AF118" i="2"/>
  <c r="AG118" i="2" s="1"/>
  <c r="AF34" i="2"/>
  <c r="AG34" i="2" s="1"/>
  <c r="AF9" i="2"/>
  <c r="AG9" i="2" s="1"/>
  <c r="AF37" i="2"/>
  <c r="AG37" i="2" s="1"/>
  <c r="AF123" i="2"/>
  <c r="AG123" i="2" s="1"/>
  <c r="AF78" i="2"/>
  <c r="AG78" i="2" s="1"/>
  <c r="AF125" i="2"/>
  <c r="AG125" i="2" s="1"/>
  <c r="AF74" i="2"/>
  <c r="AG74" i="2" s="1"/>
  <c r="AF102" i="2"/>
  <c r="AG102" i="2" s="1"/>
  <c r="AE133" i="2"/>
  <c r="AF132" i="2" l="1"/>
  <c r="AG132" i="2" s="1"/>
  <c r="AF109" i="2"/>
  <c r="AG109" i="2" s="1"/>
  <c r="AF18" i="2"/>
  <c r="AG18" i="2" s="1"/>
  <c r="AF119" i="2" l="1"/>
  <c r="AG119" i="2" s="1"/>
  <c r="AF116" i="2"/>
  <c r="AG116" i="2" s="1"/>
  <c r="AF41" i="2"/>
  <c r="AG41" i="2" s="1"/>
  <c r="AF28" i="2"/>
  <c r="AG28" i="2" s="1"/>
  <c r="AF97" i="2"/>
  <c r="AG97" i="2" s="1"/>
  <c r="AF81" i="2"/>
  <c r="AG81" i="2" s="1"/>
  <c r="AF36" i="2"/>
  <c r="AG36" i="2" s="1"/>
  <c r="AF73" i="2"/>
  <c r="AG73" i="2" s="1"/>
  <c r="AF54" i="2"/>
  <c r="AG54" i="2" s="1"/>
  <c r="AF107" i="2"/>
  <c r="AG107" i="2" s="1"/>
  <c r="AF26" i="2"/>
  <c r="AG26" i="2" s="1"/>
  <c r="AF76" i="2"/>
  <c r="AG76" i="2" s="1"/>
  <c r="AF94" i="2"/>
  <c r="AG94" i="2" s="1"/>
  <c r="AF156" i="2"/>
  <c r="AG156" i="2" s="1"/>
  <c r="AF77" i="2"/>
  <c r="AG77" i="2" s="1"/>
  <c r="AF130" i="2"/>
  <c r="AG130" i="2" s="1"/>
  <c r="AF131" i="2"/>
  <c r="AG131" i="2" s="1"/>
  <c r="AF45" i="2"/>
  <c r="AG45" i="2" s="1"/>
  <c r="AF87" i="2" l="1"/>
  <c r="AG87" i="2" s="1"/>
  <c r="AF38" i="2"/>
  <c r="AG38" i="2" s="1"/>
  <c r="AF58" i="2"/>
  <c r="AG58" i="2" s="1"/>
  <c r="AF124" i="2"/>
  <c r="AG124" i="2" s="1"/>
  <c r="AF22" i="2"/>
  <c r="AG22" i="2" s="1"/>
  <c r="AF136" i="2"/>
  <c r="AG136" i="2" s="1"/>
  <c r="AF148" i="2"/>
  <c r="AG148" i="2" s="1"/>
  <c r="AF106" i="2"/>
  <c r="AG106" i="2" s="1"/>
  <c r="AF56" i="2"/>
  <c r="AG56" i="2" s="1"/>
  <c r="AF71" i="2"/>
  <c r="AG71" i="2" s="1"/>
  <c r="AF145" i="2"/>
  <c r="AG145" i="2" s="1"/>
  <c r="AF48" i="2"/>
  <c r="AG48" i="2" s="1"/>
  <c r="AF51" i="2"/>
  <c r="AG51" i="2" s="1"/>
  <c r="AF68" i="2"/>
  <c r="AG68" i="2" s="1"/>
  <c r="AF122" i="2"/>
  <c r="AG122" i="2" s="1"/>
  <c r="AF52" i="2"/>
  <c r="AG52" i="2" s="1"/>
  <c r="AF133" i="2"/>
  <c r="AG133" i="2" s="1"/>
  <c r="AF66" i="2"/>
  <c r="AG66" i="2" s="1"/>
  <c r="AF72" i="2"/>
  <c r="AG72" i="2" s="1"/>
  <c r="AF35" i="2"/>
  <c r="AG35" i="2" s="1"/>
  <c r="AF79" i="2"/>
  <c r="AG79" i="2" s="1"/>
  <c r="AF57" i="2"/>
  <c r="AG57" i="2" s="1"/>
  <c r="AF64" i="2"/>
  <c r="AG64" i="2" s="1"/>
  <c r="AF60" i="2"/>
  <c r="AG60" i="2" s="1"/>
  <c r="AF83" i="2"/>
  <c r="AG83" i="2" s="1"/>
  <c r="AF108" i="2"/>
  <c r="AG108" i="2" s="1"/>
  <c r="AF144" i="2"/>
  <c r="AG144" i="2" s="1"/>
  <c r="AF69" i="2"/>
  <c r="AG69" i="2" s="1"/>
  <c r="AF100" i="2"/>
  <c r="AG100" i="2" s="1"/>
  <c r="AF103" i="2"/>
  <c r="AG103" i="2" s="1"/>
  <c r="AF40" i="2"/>
  <c r="AG40" i="2" s="1"/>
  <c r="AF150" i="2" l="1"/>
  <c r="AG150" i="2" s="1"/>
  <c r="AF99" i="2"/>
  <c r="AG99" i="2" s="1"/>
  <c r="AF65" i="2"/>
  <c r="AG65" i="2" s="1"/>
  <c r="AF135" i="2"/>
  <c r="AG135" i="2" s="1"/>
  <c r="AF105" i="2"/>
  <c r="AG105" i="2" s="1"/>
  <c r="AF121" i="2"/>
  <c r="AG121" i="2" s="1"/>
  <c r="AF61" i="2"/>
  <c r="AG61" i="2" s="1"/>
  <c r="AF70" i="2"/>
  <c r="AG70" i="2" s="1"/>
  <c r="AF44" i="2"/>
  <c r="AG44" i="2" s="1"/>
  <c r="AF85" i="2"/>
  <c r="AG85" i="2" s="1"/>
  <c r="AF30" i="2"/>
  <c r="AG30" i="2" s="1"/>
  <c r="AF62" i="2"/>
  <c r="AG62" i="2" s="1"/>
  <c r="AF67" i="2"/>
  <c r="AG67" i="2" s="1"/>
  <c r="AF80" i="2"/>
  <c r="AG80" i="2" s="1"/>
</calcChain>
</file>

<file path=xl/comments1.xml><?xml version="1.0" encoding="utf-8"?>
<comments xmlns="http://schemas.openxmlformats.org/spreadsheetml/2006/main">
  <authors>
    <author>Janča</author>
  </authors>
  <commentList>
    <comment ref="P28" authorId="0" shapeId="0">
      <text>
        <r>
          <rPr>
            <b/>
            <sz val="9"/>
            <color indexed="81"/>
            <rFont val="Tahoma"/>
            <family val="2"/>
          </rPr>
          <t>Janča:</t>
        </r>
        <r>
          <rPr>
            <sz val="9"/>
            <color indexed="81"/>
            <rFont val="Tahoma"/>
            <family val="2"/>
          </rPr>
          <t xml:space="preserve">
ztratili score kartu</t>
        </r>
      </text>
    </comment>
  </commentList>
</comments>
</file>

<file path=xl/sharedStrings.xml><?xml version="1.0" encoding="utf-8"?>
<sst xmlns="http://schemas.openxmlformats.org/spreadsheetml/2006/main" count="4441" uniqueCount="867">
  <si>
    <t>celkem bodů</t>
  </si>
  <si>
    <t>Klub</t>
  </si>
  <si>
    <t>Celkové pořadí</t>
  </si>
  <si>
    <t>Pořadí v kategorii</t>
  </si>
  <si>
    <t>Kat.</t>
  </si>
  <si>
    <t>Projeté kontroly</t>
  </si>
  <si>
    <t>Start. číslo</t>
  </si>
  <si>
    <t>Čas</t>
  </si>
  <si>
    <t>trest. body</t>
  </si>
  <si>
    <t>Jméno</t>
  </si>
  <si>
    <t>Příjmení</t>
  </si>
  <si>
    <t>Kategorie</t>
  </si>
  <si>
    <t>Start. Číslo</t>
  </si>
  <si>
    <t>Bacílková</t>
  </si>
  <si>
    <t>Lenka</t>
  </si>
  <si>
    <t>Příjmení 1</t>
  </si>
  <si>
    <t>Jméno 1</t>
  </si>
  <si>
    <t>Příjmení 2</t>
  </si>
  <si>
    <t>Jméno 2</t>
  </si>
  <si>
    <t>b</t>
  </si>
  <si>
    <t>x</t>
  </si>
  <si>
    <t>tym</t>
  </si>
  <si>
    <t>cas</t>
  </si>
  <si>
    <t>cislo tymu</t>
  </si>
  <si>
    <t>vysledek</t>
  </si>
  <si>
    <t>Klánovický Mini Adventure - výsledky 2016</t>
  </si>
  <si>
    <t>logika</t>
  </si>
  <si>
    <t>Klánovický Mini Adventure - výsledky deti 2016</t>
  </si>
  <si>
    <t>Trestné minuty</t>
  </si>
  <si>
    <t xml:space="preserve">Michal </t>
  </si>
  <si>
    <t>Matoušek</t>
  </si>
  <si>
    <t>Procházka</t>
  </si>
  <si>
    <t>BTK EURO BIKE Praha/Všeradice</t>
  </si>
  <si>
    <t>Vojta</t>
  </si>
  <si>
    <t>Lejsek</t>
  </si>
  <si>
    <t>Lukáš</t>
  </si>
  <si>
    <t>Drag</t>
  </si>
  <si>
    <t>Žíznivá střela</t>
  </si>
  <si>
    <t>Jakub</t>
  </si>
  <si>
    <t>Holý</t>
  </si>
  <si>
    <t>Adam</t>
  </si>
  <si>
    <t>ZVE Zvole</t>
  </si>
  <si>
    <t>Michal</t>
  </si>
  <si>
    <t>Jílek</t>
  </si>
  <si>
    <t>Rulc</t>
  </si>
  <si>
    <t>M&amp;M</t>
  </si>
  <si>
    <t>Koloc</t>
  </si>
  <si>
    <t>Veronika</t>
  </si>
  <si>
    <t>Kolocová</t>
  </si>
  <si>
    <t>Pavel</t>
  </si>
  <si>
    <t>Maštera</t>
  </si>
  <si>
    <t>Sandra</t>
  </si>
  <si>
    <t>Prochazková</t>
  </si>
  <si>
    <t>Draci</t>
  </si>
  <si>
    <t>Ladislav</t>
  </si>
  <si>
    <t>Ernest</t>
  </si>
  <si>
    <t>Jitka</t>
  </si>
  <si>
    <t>Kutmonová</t>
  </si>
  <si>
    <t>Markéta</t>
  </si>
  <si>
    <t>Matoušková</t>
  </si>
  <si>
    <t>Michaela</t>
  </si>
  <si>
    <t>BTK EURO BIKE Praha</t>
  </si>
  <si>
    <t>Alena</t>
  </si>
  <si>
    <t>Čermáková</t>
  </si>
  <si>
    <t>Sporťačky</t>
  </si>
  <si>
    <t xml:space="preserve">Markéta </t>
  </si>
  <si>
    <t>Bařinková</t>
  </si>
  <si>
    <t>Ondřej</t>
  </si>
  <si>
    <t>Bařinka</t>
  </si>
  <si>
    <t>Bařinci</t>
  </si>
  <si>
    <t>Petra</t>
  </si>
  <si>
    <t>Štůsková</t>
  </si>
  <si>
    <t>Vojtěch</t>
  </si>
  <si>
    <t>Skála</t>
  </si>
  <si>
    <t>ŤULA-TÝM</t>
  </si>
  <si>
    <t>Tereza</t>
  </si>
  <si>
    <t>Doláková</t>
  </si>
  <si>
    <t>Hana</t>
  </si>
  <si>
    <t>Hrubá</t>
  </si>
  <si>
    <t>Toyota Dolák</t>
  </si>
  <si>
    <t>Martina</t>
  </si>
  <si>
    <t>Coníková</t>
  </si>
  <si>
    <t>Frantisek</t>
  </si>
  <si>
    <t>Lojn</t>
  </si>
  <si>
    <t>buchty</t>
  </si>
  <si>
    <t>Kristýna</t>
  </si>
  <si>
    <t>Poláková</t>
  </si>
  <si>
    <t>Píša</t>
  </si>
  <si>
    <t>RLM</t>
  </si>
  <si>
    <t>Radek</t>
  </si>
  <si>
    <t>Novotný</t>
  </si>
  <si>
    <t>Novotná</t>
  </si>
  <si>
    <t>Novotňáčci</t>
  </si>
  <si>
    <t>Lucie</t>
  </si>
  <si>
    <t>Bartošová</t>
  </si>
  <si>
    <t>Kilián</t>
  </si>
  <si>
    <t>Bubísci</t>
  </si>
  <si>
    <t>Eva</t>
  </si>
  <si>
    <t>Nešporová</t>
  </si>
  <si>
    <t>Kamila</t>
  </si>
  <si>
    <t>Sesztáková</t>
  </si>
  <si>
    <t>MŮRY</t>
  </si>
  <si>
    <t xml:space="preserve">Tomáš </t>
  </si>
  <si>
    <t>Otopal</t>
  </si>
  <si>
    <t xml:space="preserve">Šárka </t>
  </si>
  <si>
    <t>Petrtýlová</t>
  </si>
  <si>
    <t xml:space="preserve">Marek </t>
  </si>
  <si>
    <t>Nesporý</t>
  </si>
  <si>
    <t>Káclová</t>
  </si>
  <si>
    <t>Radka</t>
  </si>
  <si>
    <t xml:space="preserve">Konečná </t>
  </si>
  <si>
    <t>Jaroslav</t>
  </si>
  <si>
    <t>Chalous</t>
  </si>
  <si>
    <t>Bejking napohodu</t>
  </si>
  <si>
    <t>Lustig</t>
  </si>
  <si>
    <t>Potužníková</t>
  </si>
  <si>
    <t>Kumíci</t>
  </si>
  <si>
    <t xml:space="preserve">Miroslav </t>
  </si>
  <si>
    <t>Langer</t>
  </si>
  <si>
    <t>Pulkrabova</t>
  </si>
  <si>
    <t>Stratil</t>
  </si>
  <si>
    <t>Dana</t>
  </si>
  <si>
    <t>Přibylová</t>
  </si>
  <si>
    <t>Mariia</t>
  </si>
  <si>
    <t>Zimina</t>
  </si>
  <si>
    <t>Jan</t>
  </si>
  <si>
    <t>Čapek</t>
  </si>
  <si>
    <t>Katedra Fyziky Materiálů</t>
  </si>
  <si>
    <t>Jana</t>
  </si>
  <si>
    <t>Hladká</t>
  </si>
  <si>
    <t>Marková</t>
  </si>
  <si>
    <t>A je to!</t>
  </si>
  <si>
    <t xml:space="preserve">Anna </t>
  </si>
  <si>
    <t>Košátková</t>
  </si>
  <si>
    <t xml:space="preserve">Veronika </t>
  </si>
  <si>
    <t>Jungová</t>
  </si>
  <si>
    <t>Šikulky</t>
  </si>
  <si>
    <t>Martin</t>
  </si>
  <si>
    <t>Urlich</t>
  </si>
  <si>
    <t>Miloš</t>
  </si>
  <si>
    <t>Čihák</t>
  </si>
  <si>
    <t>2M tým</t>
  </si>
  <si>
    <t>Pěnkava</t>
  </si>
  <si>
    <t>Weiss</t>
  </si>
  <si>
    <t>Pomalu a klidně</t>
  </si>
  <si>
    <t xml:space="preserve">Adam </t>
  </si>
  <si>
    <t>Kvapil</t>
  </si>
  <si>
    <t xml:space="preserve">Kateřina </t>
  </si>
  <si>
    <t xml:space="preserve">Pavlíková </t>
  </si>
  <si>
    <t>Folberger</t>
  </si>
  <si>
    <t>Vinopalová</t>
  </si>
  <si>
    <t>Jiří</t>
  </si>
  <si>
    <t>Kuric</t>
  </si>
  <si>
    <t>Bestie</t>
  </si>
  <si>
    <t>Chalupská</t>
  </si>
  <si>
    <t>Petr</t>
  </si>
  <si>
    <t>Chalupský</t>
  </si>
  <si>
    <t>Skopejtka</t>
  </si>
  <si>
    <t>Ferdinand</t>
  </si>
  <si>
    <t>Polák</t>
  </si>
  <si>
    <t>Starej s chytrym</t>
  </si>
  <si>
    <t>Marek</t>
  </si>
  <si>
    <t>Malý</t>
  </si>
  <si>
    <t>Janouchová</t>
  </si>
  <si>
    <t>Zrzouni</t>
  </si>
  <si>
    <t>Malvína</t>
  </si>
  <si>
    <t>Horáková</t>
  </si>
  <si>
    <t>Sihelský</t>
  </si>
  <si>
    <t>Tragédové</t>
  </si>
  <si>
    <t>Matěj</t>
  </si>
  <si>
    <t>Pekárek</t>
  </si>
  <si>
    <t>Milan</t>
  </si>
  <si>
    <t>Dusík</t>
  </si>
  <si>
    <t>Denisa</t>
  </si>
  <si>
    <t>Kobrová</t>
  </si>
  <si>
    <t>Vítězslav</t>
  </si>
  <si>
    <t>Karas</t>
  </si>
  <si>
    <t>Štaudnerová</t>
  </si>
  <si>
    <t>SVVAT</t>
  </si>
  <si>
    <t>Vinkler</t>
  </si>
  <si>
    <t>Chmelíková</t>
  </si>
  <si>
    <t>Vinkušáci</t>
  </si>
  <si>
    <t>Mrkvička</t>
  </si>
  <si>
    <t>Mrkvičková</t>
  </si>
  <si>
    <t>Mrkvovi 616 - Mamut Úvaly</t>
  </si>
  <si>
    <t>Klára</t>
  </si>
  <si>
    <t>Hausmannová</t>
  </si>
  <si>
    <t>Helena</t>
  </si>
  <si>
    <t>Trčková</t>
  </si>
  <si>
    <t>Větrnice</t>
  </si>
  <si>
    <t>Škrle</t>
  </si>
  <si>
    <t>Rybáčková</t>
  </si>
  <si>
    <t xml:space="preserve">HK </t>
  </si>
  <si>
    <t>Sorokina</t>
  </si>
  <si>
    <t>Resl</t>
  </si>
  <si>
    <t>Majstrová</t>
  </si>
  <si>
    <t>Majdič</t>
  </si>
  <si>
    <t>Vosmáci</t>
  </si>
  <si>
    <t>Kubát</t>
  </si>
  <si>
    <t>Škrampalová</t>
  </si>
  <si>
    <t>Neuwirthová</t>
  </si>
  <si>
    <t>Šimandl</t>
  </si>
  <si>
    <t>sami sobě</t>
  </si>
  <si>
    <t>Adela</t>
  </si>
  <si>
    <t>Bimova</t>
  </si>
  <si>
    <t>Michl</t>
  </si>
  <si>
    <t>Mistri rajbasu</t>
  </si>
  <si>
    <t>Michala</t>
  </si>
  <si>
    <t>Michnová</t>
  </si>
  <si>
    <t>Michna</t>
  </si>
  <si>
    <t>Michnatka</t>
  </si>
  <si>
    <t>Patrik</t>
  </si>
  <si>
    <t>Dvořák</t>
  </si>
  <si>
    <t>Tomáš</t>
  </si>
  <si>
    <t>Remek</t>
  </si>
  <si>
    <t>s31.cz</t>
  </si>
  <si>
    <t>Hourova</t>
  </si>
  <si>
    <t>Roman</t>
  </si>
  <si>
    <t>Pommer</t>
  </si>
  <si>
    <t>Pro radost</t>
  </si>
  <si>
    <t>Pour</t>
  </si>
  <si>
    <t>Sobotová</t>
  </si>
  <si>
    <t>Zuzana</t>
  </si>
  <si>
    <t>Janatova</t>
  </si>
  <si>
    <t>Moravcova</t>
  </si>
  <si>
    <t>BCHD</t>
  </si>
  <si>
    <t>Anežka</t>
  </si>
  <si>
    <t>Balcarová</t>
  </si>
  <si>
    <t>Karel</t>
  </si>
  <si>
    <t>Balcar</t>
  </si>
  <si>
    <t>Lenochodí komando</t>
  </si>
  <si>
    <t>Marcela</t>
  </si>
  <si>
    <t>Růžičková</t>
  </si>
  <si>
    <t>Král</t>
  </si>
  <si>
    <t>Ještě jednou</t>
  </si>
  <si>
    <t>Hlavačka</t>
  </si>
  <si>
    <t>Myšičková</t>
  </si>
  <si>
    <t>Bob a Bobek</t>
  </si>
  <si>
    <t>Pokutová</t>
  </si>
  <si>
    <t>Sýkora</t>
  </si>
  <si>
    <t>Itadakimasu</t>
  </si>
  <si>
    <t>Jiřištová</t>
  </si>
  <si>
    <t>Nový</t>
  </si>
  <si>
    <t>Vyšehradští jezdci</t>
  </si>
  <si>
    <t>Verner</t>
  </si>
  <si>
    <t>Oravcová</t>
  </si>
  <si>
    <t>Vedral</t>
  </si>
  <si>
    <t>Vosecká</t>
  </si>
  <si>
    <t>Bikerental.cz</t>
  </si>
  <si>
    <t>Štastný</t>
  </si>
  <si>
    <t>Šťastná</t>
  </si>
  <si>
    <t>Happy Bike Team</t>
  </si>
  <si>
    <t>Šťastný</t>
  </si>
  <si>
    <t>Kateřina</t>
  </si>
  <si>
    <t>Šmídová</t>
  </si>
  <si>
    <t>Felber</t>
  </si>
  <si>
    <t xml:space="preserve">Brzák </t>
  </si>
  <si>
    <t xml:space="preserve">Brzáková </t>
  </si>
  <si>
    <t>Dynastie.cz</t>
  </si>
  <si>
    <t>Holovský</t>
  </si>
  <si>
    <t>Geisler</t>
  </si>
  <si>
    <t>talent praha</t>
  </si>
  <si>
    <t>Ivetka</t>
  </si>
  <si>
    <t>Kalousová</t>
  </si>
  <si>
    <t>Krymlov</t>
  </si>
  <si>
    <t>Anna</t>
  </si>
  <si>
    <t>Gurovičová</t>
  </si>
  <si>
    <t>Chudá</t>
  </si>
  <si>
    <t>Caterpillars</t>
  </si>
  <si>
    <t>Ptáček</t>
  </si>
  <si>
    <t>Hubert</t>
  </si>
  <si>
    <t>Kincl</t>
  </si>
  <si>
    <t>XT maniaci</t>
  </si>
  <si>
    <t>David</t>
  </si>
  <si>
    <t>Kouklík</t>
  </si>
  <si>
    <t>Katarína</t>
  </si>
  <si>
    <t>Ludvíková</t>
  </si>
  <si>
    <t>Nýdrová</t>
  </si>
  <si>
    <t xml:space="preserve">Lucie </t>
  </si>
  <si>
    <t>Zagorová</t>
  </si>
  <si>
    <t>Fantastická dvojka</t>
  </si>
  <si>
    <t>Štefan</t>
  </si>
  <si>
    <t>Berecký</t>
  </si>
  <si>
    <t>Naděje</t>
  </si>
  <si>
    <t>pedál BIKE</t>
  </si>
  <si>
    <t>Jahn</t>
  </si>
  <si>
    <t>Vesela</t>
  </si>
  <si>
    <t>Slapky a opice</t>
  </si>
  <si>
    <t xml:space="preserve">Jakub </t>
  </si>
  <si>
    <t>Sevcik</t>
  </si>
  <si>
    <t>Olga</t>
  </si>
  <si>
    <t>Nitschelova</t>
  </si>
  <si>
    <t>Krotitelé Duchů</t>
  </si>
  <si>
    <t>Doubek</t>
  </si>
  <si>
    <t>Katerina</t>
  </si>
  <si>
    <t>Doubkova</t>
  </si>
  <si>
    <t>Doubkovic</t>
  </si>
  <si>
    <t>Andrea</t>
  </si>
  <si>
    <t>Tomicová</t>
  </si>
  <si>
    <t>Bošková</t>
  </si>
  <si>
    <t>Hala</t>
  </si>
  <si>
    <t>Soucek</t>
  </si>
  <si>
    <t>FC Sklenarka</t>
  </si>
  <si>
    <t>Elsnicová</t>
  </si>
  <si>
    <t>Vávrová</t>
  </si>
  <si>
    <t>Falanga</t>
  </si>
  <si>
    <t>Valíčková</t>
  </si>
  <si>
    <t>Šembera</t>
  </si>
  <si>
    <t>Cvalouš Gustávo</t>
  </si>
  <si>
    <t>Křivánková</t>
  </si>
  <si>
    <t>Gothard</t>
  </si>
  <si>
    <t>Plachtani</t>
  </si>
  <si>
    <t>Kovářová</t>
  </si>
  <si>
    <t>Kubisková</t>
  </si>
  <si>
    <t>Heteš</t>
  </si>
  <si>
    <t>Karin</t>
  </si>
  <si>
    <t>Kabešová</t>
  </si>
  <si>
    <t>Rokos</t>
  </si>
  <si>
    <t>Rokosová</t>
  </si>
  <si>
    <t>Manželka má vždycky pravdu</t>
  </si>
  <si>
    <t>Jungman</t>
  </si>
  <si>
    <t>Foltman</t>
  </si>
  <si>
    <t>Hybridi</t>
  </si>
  <si>
    <t>Škultéty</t>
  </si>
  <si>
    <t xml:space="preserve">Lívia </t>
  </si>
  <si>
    <t>JST Medical Pro, s.r.o.</t>
  </si>
  <si>
    <t>Halouska</t>
  </si>
  <si>
    <t>Adriana</t>
  </si>
  <si>
    <t>Plotzerová</t>
  </si>
  <si>
    <t>Drtiči oliv</t>
  </si>
  <si>
    <t>Tiefenbach</t>
  </si>
  <si>
    <t>Soukup</t>
  </si>
  <si>
    <t>Candra</t>
  </si>
  <si>
    <t>Marešová</t>
  </si>
  <si>
    <t>Flying turbo</t>
  </si>
  <si>
    <t>Šafránek</t>
  </si>
  <si>
    <t>Dominika</t>
  </si>
  <si>
    <t>Krupková</t>
  </si>
  <si>
    <t>Chaos</t>
  </si>
  <si>
    <t>Kratochvíl</t>
  </si>
  <si>
    <t>Voráčová</t>
  </si>
  <si>
    <t>Dušan</t>
  </si>
  <si>
    <t>Szoke</t>
  </si>
  <si>
    <t>Marta</t>
  </si>
  <si>
    <t>Vašáková</t>
  </si>
  <si>
    <t>DOLPHI</t>
  </si>
  <si>
    <t>Böck</t>
  </si>
  <si>
    <t>Chvátalová</t>
  </si>
  <si>
    <t>Marný atleti</t>
  </si>
  <si>
    <t>tonda</t>
  </si>
  <si>
    <t>vojtisek</t>
  </si>
  <si>
    <t>no swiss</t>
  </si>
  <si>
    <t xml:space="preserve">Pavel </t>
  </si>
  <si>
    <t xml:space="preserve">Fouček </t>
  </si>
  <si>
    <t xml:space="preserve">Ladislav </t>
  </si>
  <si>
    <t xml:space="preserve">Hejna </t>
  </si>
  <si>
    <t xml:space="preserve">Jdeme na pivo </t>
  </si>
  <si>
    <t>Majer</t>
  </si>
  <si>
    <t>Majerová</t>
  </si>
  <si>
    <t>Jamajka Team</t>
  </si>
  <si>
    <t>Kulmon</t>
  </si>
  <si>
    <t>Monika</t>
  </si>
  <si>
    <t>Kulmonová</t>
  </si>
  <si>
    <t>CoolmooniKV</t>
  </si>
  <si>
    <t>Dalík</t>
  </si>
  <si>
    <t>Hiřmanová</t>
  </si>
  <si>
    <t>Kocourková</t>
  </si>
  <si>
    <t>Kastner</t>
  </si>
  <si>
    <t>Husenská</t>
  </si>
  <si>
    <t>Krutská</t>
  </si>
  <si>
    <t>Dolce Gang</t>
  </si>
  <si>
    <t>Honza</t>
  </si>
  <si>
    <t>Walter</t>
  </si>
  <si>
    <t>O.S. Voda</t>
  </si>
  <si>
    <t>Žítek</t>
  </si>
  <si>
    <t>Sábelová</t>
  </si>
  <si>
    <t>Aneta</t>
  </si>
  <si>
    <t>Albrechtová</t>
  </si>
  <si>
    <t>Melichar</t>
  </si>
  <si>
    <t>Janouch</t>
  </si>
  <si>
    <t>Nicola</t>
  </si>
  <si>
    <t>Štrosová</t>
  </si>
  <si>
    <t xml:space="preserve">Simona </t>
  </si>
  <si>
    <t>Malkovská</t>
  </si>
  <si>
    <t>Matouš</t>
  </si>
  <si>
    <t>Pavlík</t>
  </si>
  <si>
    <t>PSOVODI</t>
  </si>
  <si>
    <t>Němeček</t>
  </si>
  <si>
    <t>Dubská</t>
  </si>
  <si>
    <t>SK TRUMPETA</t>
  </si>
  <si>
    <t>Vaculíková</t>
  </si>
  <si>
    <t>Domin</t>
  </si>
  <si>
    <t>1+1=∞</t>
  </si>
  <si>
    <t>Dlouhá</t>
  </si>
  <si>
    <t>Zdeňka</t>
  </si>
  <si>
    <t>Doušová</t>
  </si>
  <si>
    <t>Pelc</t>
  </si>
  <si>
    <t>Maličká a Velikej</t>
  </si>
  <si>
    <t>Václav</t>
  </si>
  <si>
    <t>Vondrák</t>
  </si>
  <si>
    <t>Pajkrtová</t>
  </si>
  <si>
    <t>BSK Racing</t>
  </si>
  <si>
    <t>Drobná</t>
  </si>
  <si>
    <t>Oceloví letci + BSK</t>
  </si>
  <si>
    <t>Teplý</t>
  </si>
  <si>
    <t>Valach</t>
  </si>
  <si>
    <t>Věrňáci</t>
  </si>
  <si>
    <t>Lubor</t>
  </si>
  <si>
    <t>Hájek</t>
  </si>
  <si>
    <t>Habětín</t>
  </si>
  <si>
    <t>WARMPEACE</t>
  </si>
  <si>
    <t>Váňa</t>
  </si>
  <si>
    <t>Čížková</t>
  </si>
  <si>
    <t>Tom</t>
  </si>
  <si>
    <t>Kiš</t>
  </si>
  <si>
    <t>Robert</t>
  </si>
  <si>
    <t>Warmpeace</t>
  </si>
  <si>
    <t>Pavla</t>
  </si>
  <si>
    <t>Zahradníková</t>
  </si>
  <si>
    <t>Sylvie</t>
  </si>
  <si>
    <t>Dundáčková</t>
  </si>
  <si>
    <t>Jedem s medem</t>
  </si>
  <si>
    <t>Čepová</t>
  </si>
  <si>
    <t>Daniela</t>
  </si>
  <si>
    <t>Aleš</t>
  </si>
  <si>
    <t>Zrak</t>
  </si>
  <si>
    <t>Kejvalová</t>
  </si>
  <si>
    <t>Dos llamas</t>
  </si>
  <si>
    <t>Šebor</t>
  </si>
  <si>
    <t>Pathyová</t>
  </si>
  <si>
    <t>ŠErPA</t>
  </si>
  <si>
    <t>Svoboda</t>
  </si>
  <si>
    <t>Běchovice - Kvadro</t>
  </si>
  <si>
    <t xml:space="preserve">Petr </t>
  </si>
  <si>
    <t>Novotny</t>
  </si>
  <si>
    <t>Petržilka</t>
  </si>
  <si>
    <t>Rolino</t>
  </si>
  <si>
    <t>Daniel</t>
  </si>
  <si>
    <t xml:space="preserve">Pilecký </t>
  </si>
  <si>
    <t xml:space="preserve">Jan </t>
  </si>
  <si>
    <t>Sušický</t>
  </si>
  <si>
    <t>Sušická</t>
  </si>
  <si>
    <t xml:space="preserve">Aleš </t>
  </si>
  <si>
    <t>Horáček</t>
  </si>
  <si>
    <t>Horáčková</t>
  </si>
  <si>
    <t>bob sint clair</t>
  </si>
  <si>
    <t>Slezáček</t>
  </si>
  <si>
    <t>Karolína</t>
  </si>
  <si>
    <t>Slezáčková</t>
  </si>
  <si>
    <t>SlezoHor 1/2</t>
  </si>
  <si>
    <t>Vlková</t>
  </si>
  <si>
    <t>MaJa</t>
  </si>
  <si>
    <t xml:space="preserve">Jarda </t>
  </si>
  <si>
    <t>Třasák</t>
  </si>
  <si>
    <t>Minya</t>
  </si>
  <si>
    <t>Ševčík</t>
  </si>
  <si>
    <t>Ivana</t>
  </si>
  <si>
    <t>Říhová</t>
  </si>
  <si>
    <t xml:space="preserve">Tým Pplk. Sochora </t>
  </si>
  <si>
    <t>Špádová</t>
  </si>
  <si>
    <t>Špáda</t>
  </si>
  <si>
    <t>Dezorientovaní Bizoni</t>
  </si>
  <si>
    <t>Pittner</t>
  </si>
  <si>
    <t xml:space="preserve">Jana </t>
  </si>
  <si>
    <t>Fryčová</t>
  </si>
  <si>
    <t>To by šlo</t>
  </si>
  <si>
    <t xml:space="preserve">Otakar </t>
  </si>
  <si>
    <t>Mareš</t>
  </si>
  <si>
    <t>Šubertová</t>
  </si>
  <si>
    <t>PVZP</t>
  </si>
  <si>
    <t>Brabcová</t>
  </si>
  <si>
    <t>Zdeněk</t>
  </si>
  <si>
    <t>Papež</t>
  </si>
  <si>
    <t>eMZeta</t>
  </si>
  <si>
    <t>mc10</t>
  </si>
  <si>
    <t>Kaválek</t>
  </si>
  <si>
    <t>Baroňová</t>
  </si>
  <si>
    <t>Cykloservis MTB</t>
  </si>
  <si>
    <t>Buňata</t>
  </si>
  <si>
    <t>Magdalena</t>
  </si>
  <si>
    <t>Řízková</t>
  </si>
  <si>
    <t>Pelnář</t>
  </si>
  <si>
    <t>Pelnářová</t>
  </si>
  <si>
    <t>Pankrác</t>
  </si>
  <si>
    <t>Bürger</t>
  </si>
  <si>
    <t>Kubíková</t>
  </si>
  <si>
    <t>Kovalovský</t>
  </si>
  <si>
    <t>Tesařík</t>
  </si>
  <si>
    <t>Běchovické duo</t>
  </si>
  <si>
    <t>Votruba</t>
  </si>
  <si>
    <t>Votrubová</t>
  </si>
  <si>
    <t>Krásná vyhlídka</t>
  </si>
  <si>
    <t>Nedorostová</t>
  </si>
  <si>
    <t>Brynda</t>
  </si>
  <si>
    <t>BSK racing team</t>
  </si>
  <si>
    <t>Otta</t>
  </si>
  <si>
    <t>Ottová</t>
  </si>
  <si>
    <t>LERIKA</t>
  </si>
  <si>
    <t>Hubínková</t>
  </si>
  <si>
    <t>Dagmar</t>
  </si>
  <si>
    <t>Dandová</t>
  </si>
  <si>
    <t>Říčany</t>
  </si>
  <si>
    <t>Knyttl</t>
  </si>
  <si>
    <t>Hloušek</t>
  </si>
  <si>
    <t>smartrunning.cz</t>
  </si>
  <si>
    <t>Les</t>
  </si>
  <si>
    <t>Lesová</t>
  </si>
  <si>
    <t>KOS Plzeň</t>
  </si>
  <si>
    <t>Iva</t>
  </si>
  <si>
    <t>Taške</t>
  </si>
  <si>
    <t>Krejčíková</t>
  </si>
  <si>
    <t>Bloudivé střely</t>
  </si>
  <si>
    <t>Nikol</t>
  </si>
  <si>
    <t>Flašarová</t>
  </si>
  <si>
    <t>Michael</t>
  </si>
  <si>
    <t>Drdlíček</t>
  </si>
  <si>
    <t>SK Aktis Praha</t>
  </si>
  <si>
    <t>Kalfus</t>
  </si>
  <si>
    <t>SK Aktis</t>
  </si>
  <si>
    <t>Gregořicová</t>
  </si>
  <si>
    <t>Theodor</t>
  </si>
  <si>
    <t>Klán</t>
  </si>
  <si>
    <t>Mončičák</t>
  </si>
  <si>
    <t>Jiřina</t>
  </si>
  <si>
    <t>Šmídlová</t>
  </si>
  <si>
    <t>Alexandra</t>
  </si>
  <si>
    <t>Kubová</t>
  </si>
  <si>
    <t>Warmpeace z Újezd.netu</t>
  </si>
  <si>
    <t xml:space="preserve">Zuzi </t>
  </si>
  <si>
    <t>Lešková</t>
  </si>
  <si>
    <t>Lešek</t>
  </si>
  <si>
    <t>RAUL</t>
  </si>
  <si>
    <t>Hejda</t>
  </si>
  <si>
    <t>Planková</t>
  </si>
  <si>
    <t>Havri Havri</t>
  </si>
  <si>
    <t>DNF</t>
  </si>
  <si>
    <t xml:space="preserve">MM 70+ </t>
  </si>
  <si>
    <t xml:space="preserve">MIX 65 </t>
  </si>
  <si>
    <t>MIX 65+</t>
  </si>
  <si>
    <t>MM 70</t>
  </si>
  <si>
    <t>ŽŽ 60</t>
  </si>
  <si>
    <t>ŽŽ 60+</t>
  </si>
  <si>
    <t>Handbike</t>
  </si>
  <si>
    <t>Adamec</t>
  </si>
  <si>
    <t>RD 10 (dítě do 10let s doprovodem rodiče/dospělého)</t>
  </si>
  <si>
    <t>Dalibor</t>
  </si>
  <si>
    <t>Eliáš</t>
  </si>
  <si>
    <t>Eliášová</t>
  </si>
  <si>
    <t>Babuška</t>
  </si>
  <si>
    <t>Součková</t>
  </si>
  <si>
    <t>Hladký</t>
  </si>
  <si>
    <t>Elen</t>
  </si>
  <si>
    <t>Gurovič</t>
  </si>
  <si>
    <t>Šorbanová</t>
  </si>
  <si>
    <t>Filip</t>
  </si>
  <si>
    <t>Šorban</t>
  </si>
  <si>
    <t>Josef</t>
  </si>
  <si>
    <t>Zilvar</t>
  </si>
  <si>
    <t>Lenk</t>
  </si>
  <si>
    <t>Sedláčková</t>
  </si>
  <si>
    <t>Blažíček</t>
  </si>
  <si>
    <t>Teplá</t>
  </si>
  <si>
    <t>Jindřich</t>
  </si>
  <si>
    <t>Krejčík</t>
  </si>
  <si>
    <t xml:space="preserve">Jindřich </t>
  </si>
  <si>
    <t>Marjánka</t>
  </si>
  <si>
    <t>Schmidtová</t>
  </si>
  <si>
    <t xml:space="preserve">Štěpán </t>
  </si>
  <si>
    <t>Schmidt</t>
  </si>
  <si>
    <t>Mašková</t>
  </si>
  <si>
    <t>Jáchym</t>
  </si>
  <si>
    <t>Burian</t>
  </si>
  <si>
    <t>Jarolým</t>
  </si>
  <si>
    <t>Sofie</t>
  </si>
  <si>
    <t>Jarolýmová</t>
  </si>
  <si>
    <t>Čáp</t>
  </si>
  <si>
    <t>Čápová</t>
  </si>
  <si>
    <t>Bártová</t>
  </si>
  <si>
    <t>Netušil</t>
  </si>
  <si>
    <t>Matyáš</t>
  </si>
  <si>
    <t>Tomek</t>
  </si>
  <si>
    <t>Yasin</t>
  </si>
  <si>
    <t>Kolář</t>
  </si>
  <si>
    <t>Nela</t>
  </si>
  <si>
    <t>Kolářová</t>
  </si>
  <si>
    <t>Černá</t>
  </si>
  <si>
    <t>Vlado</t>
  </si>
  <si>
    <t>Môcik</t>
  </si>
  <si>
    <t xml:space="preserve">Zuzanka </t>
  </si>
  <si>
    <t>Môciková</t>
  </si>
  <si>
    <t>Julián</t>
  </si>
  <si>
    <t>Vladimíra</t>
  </si>
  <si>
    <t>Krochmalová</t>
  </si>
  <si>
    <t>Štěpán</t>
  </si>
  <si>
    <t xml:space="preserve">Karolína </t>
  </si>
  <si>
    <t>RD 15 (dítě do 15let s doprovodem rodiče/dospělého)</t>
  </si>
  <si>
    <t>Adéla</t>
  </si>
  <si>
    <t>Hálová</t>
  </si>
  <si>
    <t>Biskup</t>
  </si>
  <si>
    <t>Hladeček</t>
  </si>
  <si>
    <t>Denis</t>
  </si>
  <si>
    <t>Husenský</t>
  </si>
  <si>
    <t>Tesař</t>
  </si>
  <si>
    <t>Tesařová</t>
  </si>
  <si>
    <t>Souček</t>
  </si>
  <si>
    <t>Kabát</t>
  </si>
  <si>
    <t xml:space="preserve">Radek </t>
  </si>
  <si>
    <t>Podhorná</t>
  </si>
  <si>
    <t>Anička</t>
  </si>
  <si>
    <t>Stanislava</t>
  </si>
  <si>
    <t>Babušková</t>
  </si>
  <si>
    <t>František</t>
  </si>
  <si>
    <t>teplý</t>
  </si>
  <si>
    <t>Julie</t>
  </si>
  <si>
    <t>Řezáč</t>
  </si>
  <si>
    <t>Vendula</t>
  </si>
  <si>
    <t>Řezáčová</t>
  </si>
  <si>
    <t>Polívka</t>
  </si>
  <si>
    <t>Beata</t>
  </si>
  <si>
    <t>Polívková</t>
  </si>
  <si>
    <t xml:space="preserve">Iva </t>
  </si>
  <si>
    <t>Šafářová</t>
  </si>
  <si>
    <t>Linda</t>
  </si>
  <si>
    <t>Kůla</t>
  </si>
  <si>
    <t>Šimon</t>
  </si>
  <si>
    <t>Libor</t>
  </si>
  <si>
    <t>Ondrůšek</t>
  </si>
  <si>
    <t>Hrníčková</t>
  </si>
  <si>
    <t>Marcel</t>
  </si>
  <si>
    <t>Barbora</t>
  </si>
  <si>
    <t>Kryštof</t>
  </si>
  <si>
    <t>Franěk</t>
  </si>
  <si>
    <t>Miroslav</t>
  </si>
  <si>
    <t>Cibulková</t>
  </si>
  <si>
    <t>Černý</t>
  </si>
  <si>
    <t>Eliška</t>
  </si>
  <si>
    <t>Agáta</t>
  </si>
  <si>
    <t>Okrouhlík</t>
  </si>
  <si>
    <t>Svobodová</t>
  </si>
  <si>
    <t>M2</t>
  </si>
  <si>
    <t>Dykast</t>
  </si>
  <si>
    <t>Vladislav</t>
  </si>
  <si>
    <t>Kubias</t>
  </si>
  <si>
    <t>Mikulka</t>
  </si>
  <si>
    <t>M1</t>
  </si>
  <si>
    <t>Šimůnek</t>
  </si>
  <si>
    <t>Jeřábek</t>
  </si>
  <si>
    <t>Brabec</t>
  </si>
  <si>
    <t>Vojtisek</t>
  </si>
  <si>
    <t>Tonda</t>
  </si>
  <si>
    <t>Kropáček</t>
  </si>
  <si>
    <t>Tetřev</t>
  </si>
  <si>
    <t>Chlum</t>
  </si>
  <si>
    <t>Miloslav</t>
  </si>
  <si>
    <t>Šubert</t>
  </si>
  <si>
    <t>Hejna</t>
  </si>
  <si>
    <t>Laudát</t>
  </si>
  <si>
    <t>Valmasoni</t>
  </si>
  <si>
    <t>Lorenzo</t>
  </si>
  <si>
    <t>Duša</t>
  </si>
  <si>
    <t>Juraj</t>
  </si>
  <si>
    <t>Zitta</t>
  </si>
  <si>
    <t>Pešek</t>
  </si>
  <si>
    <t>Heřman</t>
  </si>
  <si>
    <t>Kalát</t>
  </si>
  <si>
    <t>Hauser</t>
  </si>
  <si>
    <t>Timura</t>
  </si>
  <si>
    <t>Dicker</t>
  </si>
  <si>
    <t>Kieran</t>
  </si>
  <si>
    <t>Jiránek</t>
  </si>
  <si>
    <t>Siblík</t>
  </si>
  <si>
    <t>Reiser</t>
  </si>
  <si>
    <t>Beneš</t>
  </si>
  <si>
    <t>Mihalik</t>
  </si>
  <si>
    <t>Tyllner</t>
  </si>
  <si>
    <t>M0</t>
  </si>
  <si>
    <t>Ňachaj</t>
  </si>
  <si>
    <t>M3</t>
  </si>
  <si>
    <t>Janecek</t>
  </si>
  <si>
    <t>Ondrej</t>
  </si>
  <si>
    <t>Valenta</t>
  </si>
  <si>
    <t>Hanuš</t>
  </si>
  <si>
    <t>Žídek</t>
  </si>
  <si>
    <t>Šubrt</t>
  </si>
  <si>
    <t>Kotlář</t>
  </si>
  <si>
    <t>Šmejkal</t>
  </si>
  <si>
    <t>Zbyněk</t>
  </si>
  <si>
    <t>Zápařka</t>
  </si>
  <si>
    <t>Velek</t>
  </si>
  <si>
    <t>Horák</t>
  </si>
  <si>
    <t>Kukla</t>
  </si>
  <si>
    <t>Kaliba</t>
  </si>
  <si>
    <t>Němec</t>
  </si>
  <si>
    <t>Arnošt</t>
  </si>
  <si>
    <t>Čermák</t>
  </si>
  <si>
    <t>Šůs</t>
  </si>
  <si>
    <t>Jiri</t>
  </si>
  <si>
    <t>Husák</t>
  </si>
  <si>
    <t>Žák</t>
  </si>
  <si>
    <t>Šikola</t>
  </si>
  <si>
    <t>Pálos</t>
  </si>
  <si>
    <t>Pinďák</t>
  </si>
  <si>
    <t>Voneš</t>
  </si>
  <si>
    <t>Siegl</t>
  </si>
  <si>
    <t>Kubista</t>
  </si>
  <si>
    <t>Dobiáš</t>
  </si>
  <si>
    <t>Sailer</t>
  </si>
  <si>
    <t>Kutmon</t>
  </si>
  <si>
    <t>Bacílek</t>
  </si>
  <si>
    <t>Šír</t>
  </si>
  <si>
    <t>Kubík</t>
  </si>
  <si>
    <t>Novák</t>
  </si>
  <si>
    <t>Holub</t>
  </si>
  <si>
    <t>Keller</t>
  </si>
  <si>
    <t>Zelenka</t>
  </si>
  <si>
    <t>Žáček</t>
  </si>
  <si>
    <t>Šinágl</t>
  </si>
  <si>
    <t>Viktor</t>
  </si>
  <si>
    <t>Šiška</t>
  </si>
  <si>
    <t>Bulava</t>
  </si>
  <si>
    <t>Bažík</t>
  </si>
  <si>
    <t>Mixa</t>
  </si>
  <si>
    <t>Kala</t>
  </si>
  <si>
    <t>Chaloupka</t>
  </si>
  <si>
    <t>Přemysl</t>
  </si>
  <si>
    <t>Tichý</t>
  </si>
  <si>
    <t>Milacek</t>
  </si>
  <si>
    <t>Jarý</t>
  </si>
  <si>
    <t>Antoš</t>
  </si>
  <si>
    <t>Nahodil</t>
  </si>
  <si>
    <t>Svatoň</t>
  </si>
  <si>
    <t>Kudrna</t>
  </si>
  <si>
    <t>Vladimír</t>
  </si>
  <si>
    <t>Brzek</t>
  </si>
  <si>
    <t>Olšan</t>
  </si>
  <si>
    <t>Hába</t>
  </si>
  <si>
    <t>Zákostelný</t>
  </si>
  <si>
    <t>Petratur</t>
  </si>
  <si>
    <t>Radim</t>
  </si>
  <si>
    <t>Průběžné pořadí</t>
  </si>
  <si>
    <t>Body celkem</t>
  </si>
  <si>
    <t>Body duatlon</t>
  </si>
  <si>
    <t>Umístění duatlon</t>
  </si>
  <si>
    <t>Body Kbelská 10</t>
  </si>
  <si>
    <t>FINISH</t>
  </si>
  <si>
    <t>PRIJMENI</t>
  </si>
  <si>
    <t>JMENO</t>
  </si>
  <si>
    <t>vlookup key</t>
  </si>
  <si>
    <t>Z1</t>
  </si>
  <si>
    <t>Košťálová</t>
  </si>
  <si>
    <t>Mikulková</t>
  </si>
  <si>
    <t>Bocková</t>
  </si>
  <si>
    <t>Zelenková</t>
  </si>
  <si>
    <t>Šugová</t>
  </si>
  <si>
    <t>Naděžda</t>
  </si>
  <si>
    <t>Z2</t>
  </si>
  <si>
    <t>Zezulová</t>
  </si>
  <si>
    <t>Ventrubová</t>
  </si>
  <si>
    <t>Kopecká</t>
  </si>
  <si>
    <t>Búřilová</t>
  </si>
  <si>
    <t>Berkyová</t>
  </si>
  <si>
    <t>Sedlecká</t>
  </si>
  <si>
    <t>Edita</t>
  </si>
  <si>
    <t>Pelikánová</t>
  </si>
  <si>
    <t>Vonešová</t>
  </si>
  <si>
    <t>Iveta</t>
  </si>
  <si>
    <t>Jeřábková</t>
  </si>
  <si>
    <t>Naďa</t>
  </si>
  <si>
    <t>Ladislava</t>
  </si>
  <si>
    <t>Šedová</t>
  </si>
  <si>
    <t>Z0</t>
  </si>
  <si>
    <t>Valachová</t>
  </si>
  <si>
    <t>Lada</t>
  </si>
  <si>
    <t>Kafková</t>
  </si>
  <si>
    <t>Alžběta</t>
  </si>
  <si>
    <t>Škubová</t>
  </si>
  <si>
    <t>Dudková</t>
  </si>
  <si>
    <t>Zdenka</t>
  </si>
  <si>
    <t>Husáková</t>
  </si>
  <si>
    <t>Dita</t>
  </si>
  <si>
    <t>Sieglová</t>
  </si>
  <si>
    <t>Lachmannová</t>
  </si>
  <si>
    <t>Trojanová</t>
  </si>
  <si>
    <t>Šárka</t>
  </si>
  <si>
    <t>Chaloupková</t>
  </si>
  <si>
    <t>Švejdová</t>
  </si>
  <si>
    <t>Buzkova</t>
  </si>
  <si>
    <t>Dobiasova</t>
  </si>
  <si>
    <t>Sarka</t>
  </si>
  <si>
    <t>Fišerová</t>
  </si>
  <si>
    <t>Kotěšovcová</t>
  </si>
  <si>
    <t>Polakova</t>
  </si>
  <si>
    <t>Kocsisová</t>
  </si>
  <si>
    <t>Bečanová</t>
  </si>
  <si>
    <t>Soňa</t>
  </si>
  <si>
    <t>Hrbková</t>
  </si>
  <si>
    <t>Punčochářová</t>
  </si>
  <si>
    <t>Porazilová</t>
  </si>
  <si>
    <t>Sýkorová</t>
  </si>
  <si>
    <t>D1</t>
  </si>
  <si>
    <t>Žofie</t>
  </si>
  <si>
    <t>Brzková</t>
  </si>
  <si>
    <t>Mociková</t>
  </si>
  <si>
    <t>Ildžová</t>
  </si>
  <si>
    <t>Petraturová</t>
  </si>
  <si>
    <t>Vilma</t>
  </si>
  <si>
    <t>Emma</t>
  </si>
  <si>
    <t>Kolouchová</t>
  </si>
  <si>
    <t>Stela</t>
  </si>
  <si>
    <t>Ela</t>
  </si>
  <si>
    <t>Dušková</t>
  </si>
  <si>
    <t>Včeláková</t>
  </si>
  <si>
    <t>Hanušová</t>
  </si>
  <si>
    <t>Ema</t>
  </si>
  <si>
    <t>Baudyšová</t>
  </si>
  <si>
    <t>Vanda</t>
  </si>
  <si>
    <t>Burianová</t>
  </si>
  <si>
    <t>Sára</t>
  </si>
  <si>
    <t>Urešová</t>
  </si>
  <si>
    <t>D2</t>
  </si>
  <si>
    <t>Gabriela</t>
  </si>
  <si>
    <t>Jarolímová</t>
  </si>
  <si>
    <t>Viktorie</t>
  </si>
  <si>
    <t>Kropáčková</t>
  </si>
  <si>
    <t>Vítkovská</t>
  </si>
  <si>
    <t>Dingová</t>
  </si>
  <si>
    <t>Natálka</t>
  </si>
  <si>
    <t>Alice</t>
  </si>
  <si>
    <t>Vendulka</t>
  </si>
  <si>
    <t>Strakatá</t>
  </si>
  <si>
    <t>Rebeka</t>
  </si>
  <si>
    <t>Malátová</t>
  </si>
  <si>
    <t>Valérie</t>
  </si>
  <si>
    <t>Augustova</t>
  </si>
  <si>
    <t>Body do seriálu - duatlon</t>
  </si>
  <si>
    <t>K1</t>
  </si>
  <si>
    <t>Kabourek</t>
  </si>
  <si>
    <t>Škraňka</t>
  </si>
  <si>
    <t>Vosecký</t>
  </si>
  <si>
    <t>Boček</t>
  </si>
  <si>
    <t>Vládík</t>
  </si>
  <si>
    <t>K2</t>
  </si>
  <si>
    <t>Kudláček</t>
  </si>
  <si>
    <t>Jeřáběk</t>
  </si>
  <si>
    <t>Augusta</t>
  </si>
  <si>
    <t>Veselý</t>
  </si>
  <si>
    <t>Kosnar</t>
  </si>
  <si>
    <t>Marián</t>
  </si>
  <si>
    <t>Pavlas</t>
  </si>
  <si>
    <t>Chvojka</t>
  </si>
  <si>
    <t>Bartoloměj</t>
  </si>
  <si>
    <t>Max</t>
  </si>
  <si>
    <t>Vokoun</t>
  </si>
  <si>
    <t>Maxim</t>
  </si>
  <si>
    <t>Šimek</t>
  </si>
  <si>
    <t>Planeta</t>
  </si>
  <si>
    <t>Cingroš</t>
  </si>
  <si>
    <t>Body do Serialu Mini Adventure</t>
  </si>
  <si>
    <t>Body Celkem</t>
  </si>
  <si>
    <t>Umístění Mini Adventure</t>
  </si>
  <si>
    <t>Body Mini Adventure</t>
  </si>
  <si>
    <t>Body Serial</t>
  </si>
  <si>
    <t>Body do Serialu deti</t>
  </si>
  <si>
    <t>vlookup1</t>
  </si>
  <si>
    <t>vlookup2</t>
  </si>
  <si>
    <t/>
  </si>
  <si>
    <t>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</si>
</sst>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h:mm;@"/>
    <numFmt numFmtId="165" formatCode="[h]:mm:ss;@"/>
    <numFmt numFmtId="166" formatCode="_(* #,##0_);_(* \(#,##0\);_(* &quot;-&quot;??_);_(@_)"/>
    <numFmt numFmtId="167" formatCode="_(* #,##0.00_);_(* \(#,##0.00\);_(* \-??_);_(@_)"/>
    <numFmt numFmtId="168" formatCode="_(* #,##0_);_(* \(#,##0\);_(* \-??_);_(@_)"/>
  </numFmts>
  <fonts count="23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24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3F3F3F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</font>
    <font>
      <sz val="10"/>
      <color theme="1"/>
      <name val="Arial"/>
    </font>
    <font>
      <sz val="10"/>
      <name val="Arial"/>
      <family val="2"/>
    </font>
    <font>
      <sz val="11"/>
      <color theme="1"/>
      <name val="TriviaSeznam"/>
    </font>
    <font>
      <u/>
      <sz val="10"/>
      <color rgb="FF0000FF"/>
      <name val="Arial"/>
    </font>
    <font>
      <sz val="11"/>
      <color rgb="FF1F4E79"/>
      <name val="Calibri"/>
    </font>
    <font>
      <b/>
      <i/>
      <sz val="12"/>
      <color rgb="FFFF0000"/>
      <name val="Calibri"/>
      <family val="2"/>
    </font>
    <font>
      <i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0"/>
      <color rgb="FFFF0000"/>
      <name val="Calibri"/>
      <family val="2"/>
    </font>
    <font>
      <i/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4"/>
        <bgColor indexed="23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 style="thin">
        <color indexed="44"/>
      </bottom>
      <diagonal/>
    </border>
    <border>
      <left/>
      <right/>
      <top/>
      <bottom style="thin">
        <color indexed="44"/>
      </bottom>
      <diagonal/>
    </border>
    <border>
      <left/>
      <right style="thin">
        <color indexed="44"/>
      </right>
      <top/>
      <bottom style="thin">
        <color indexed="44"/>
      </bottom>
      <diagonal/>
    </border>
    <border>
      <left style="thin">
        <color indexed="44"/>
      </left>
      <right/>
      <top/>
      <bottom style="thin">
        <color indexed="4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5" fillId="3" borderId="12" applyNumberFormat="0" applyAlignment="0" applyProtection="0"/>
    <xf numFmtId="0" fontId="7" fillId="0" borderId="0"/>
    <xf numFmtId="43" fontId="7" fillId="0" borderId="0" applyFont="0" applyFill="0" applyBorder="0" applyAlignment="0" applyProtection="0"/>
    <xf numFmtId="0" fontId="19" fillId="0" borderId="0"/>
    <xf numFmtId="167" fontId="19" fillId="0" borderId="0"/>
  </cellStyleXfs>
  <cellXfs count="151">
    <xf numFmtId="0" fontId="0" fillId="0" borderId="0" xfId="0"/>
    <xf numFmtId="1" fontId="0" fillId="0" borderId="0" xfId="0" applyNumberFormat="1"/>
    <xf numFmtId="1" fontId="4" fillId="2" borderId="1" xfId="0" applyNumberFormat="1" applyFont="1" applyFill="1" applyBorder="1" applyAlignment="1" applyProtection="1">
      <alignment horizontal="center"/>
    </xf>
    <xf numFmtId="0" fontId="4" fillId="2" borderId="1" xfId="0" applyNumberFormat="1" applyFont="1" applyFill="1" applyBorder="1" applyAlignment="1" applyProtection="1">
      <alignment horizont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4" xfId="0" applyBorder="1" applyAlignment="1">
      <alignment vertical="center"/>
    </xf>
    <xf numFmtId="1" fontId="3" fillId="0" borderId="4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5" fillId="3" borderId="4" xfId="2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0" fontId="3" fillId="2" borderId="1" xfId="0" applyNumberFormat="1" applyFont="1" applyFill="1" applyBorder="1" applyAlignment="1" applyProtection="1">
      <alignment horizontal="center"/>
    </xf>
    <xf numFmtId="0" fontId="0" fillId="0" borderId="0" xfId="0" applyFont="1"/>
    <xf numFmtId="21" fontId="0" fillId="0" borderId="0" xfId="0" applyNumberForma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5" borderId="13" xfId="0" applyFont="1" applyFill="1" applyBorder="1" applyAlignment="1"/>
    <xf numFmtId="0" fontId="8" fillId="5" borderId="6" xfId="0" applyFont="1" applyFill="1" applyBorder="1" applyAlignment="1"/>
    <xf numFmtId="0" fontId="9" fillId="5" borderId="14" xfId="0" applyFont="1" applyFill="1" applyBorder="1"/>
    <xf numFmtId="0" fontId="8" fillId="0" borderId="13" xfId="0" applyFont="1" applyBorder="1" applyAlignment="1"/>
    <xf numFmtId="0" fontId="8" fillId="0" borderId="6" xfId="0" applyFont="1" applyBorder="1" applyAlignment="1"/>
    <xf numFmtId="0" fontId="9" fillId="0" borderId="14" xfId="0" applyFont="1" applyBorder="1"/>
    <xf numFmtId="0" fontId="9" fillId="5" borderId="6" xfId="0" applyFont="1" applyFill="1" applyBorder="1" applyAlignment="1"/>
    <xf numFmtId="0" fontId="10" fillId="5" borderId="13" xfId="0" applyFont="1" applyFill="1" applyBorder="1" applyAlignment="1"/>
    <xf numFmtId="0" fontId="9" fillId="0" borderId="6" xfId="0" applyFont="1" applyBorder="1" applyAlignment="1"/>
    <xf numFmtId="0" fontId="11" fillId="6" borderId="6" xfId="0" applyFont="1" applyFill="1" applyBorder="1" applyAlignment="1"/>
    <xf numFmtId="0" fontId="12" fillId="5" borderId="6" xfId="0" applyFont="1" applyFill="1" applyBorder="1" applyAlignment="1"/>
    <xf numFmtId="0" fontId="10" fillId="0" borderId="13" xfId="0" applyFont="1" applyBorder="1" applyAlignment="1"/>
    <xf numFmtId="0" fontId="10" fillId="0" borderId="6" xfId="0" applyFont="1" applyBorder="1" applyAlignment="1"/>
    <xf numFmtId="0" fontId="12" fillId="0" borderId="6" xfId="0" applyFont="1" applyBorder="1" applyAlignment="1"/>
    <xf numFmtId="0" fontId="13" fillId="6" borderId="6" xfId="0" applyFont="1" applyFill="1" applyBorder="1" applyAlignment="1"/>
    <xf numFmtId="0" fontId="9" fillId="5" borderId="15" xfId="0" applyFont="1" applyFill="1" applyBorder="1"/>
    <xf numFmtId="0" fontId="10" fillId="5" borderId="6" xfId="0" applyFont="1" applyFill="1" applyBorder="1" applyAlignment="1"/>
    <xf numFmtId="0" fontId="9" fillId="0" borderId="15" xfId="0" applyFont="1" applyBorder="1"/>
    <xf numFmtId="0" fontId="0" fillId="0" borderId="4" xfId="0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4" xfId="0" applyBorder="1" applyAlignment="1">
      <alignment vertical="center"/>
    </xf>
    <xf numFmtId="1" fontId="3" fillId="0" borderId="4" xfId="0" applyNumberFormat="1" applyFont="1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1" fontId="3" fillId="0" borderId="6" xfId="0" applyNumberFormat="1" applyFont="1" applyBorder="1" applyAlignment="1">
      <alignment vertical="center"/>
    </xf>
    <xf numFmtId="165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1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Font="1" applyBorder="1" applyAlignment="1"/>
    <xf numFmtId="0" fontId="3" fillId="0" borderId="6" xfId="0" applyFont="1" applyBorder="1" applyAlignment="1"/>
    <xf numFmtId="0" fontId="3" fillId="7" borderId="6" xfId="0" applyFont="1" applyFill="1" applyBorder="1" applyAlignment="1"/>
    <xf numFmtId="0" fontId="0" fillId="0" borderId="6" xfId="0" applyBorder="1" applyAlignment="1">
      <alignment horizontal="center" vertical="center"/>
    </xf>
    <xf numFmtId="0" fontId="5" fillId="3" borderId="6" xfId="2" applyBorder="1" applyAlignment="1">
      <alignment vertical="center"/>
    </xf>
    <xf numFmtId="0" fontId="3" fillId="4" borderId="6" xfId="0" applyFont="1" applyFill="1" applyBorder="1" applyAlignment="1"/>
    <xf numFmtId="0" fontId="0" fillId="7" borderId="6" xfId="0" applyFill="1" applyBorder="1" applyAlignment="1"/>
    <xf numFmtId="0" fontId="0" fillId="0" borderId="19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1" fontId="1" fillId="0" borderId="2" xfId="0" applyNumberFormat="1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1" fontId="14" fillId="0" borderId="3" xfId="0" applyNumberFormat="1" applyFont="1" applyBorder="1" applyAlignment="1">
      <alignment vertical="center" wrapText="1"/>
    </xf>
    <xf numFmtId="0" fontId="14" fillId="0" borderId="3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6" fillId="0" borderId="14" xfId="0" applyFont="1" applyBorder="1"/>
    <xf numFmtId="0" fontId="16" fillId="5" borderId="14" xfId="0" applyFont="1" applyFill="1" applyBorder="1"/>
    <xf numFmtId="0" fontId="14" fillId="0" borderId="16" xfId="0" applyFont="1" applyBorder="1" applyAlignment="1">
      <alignment horizontal="center" vertical="center" wrapText="1"/>
    </xf>
    <xf numFmtId="1" fontId="14" fillId="0" borderId="17" xfId="0" applyNumberFormat="1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5" fillId="0" borderId="21" xfId="0" applyFont="1" applyBorder="1" applyAlignment="1">
      <alignment vertical="center"/>
    </xf>
    <xf numFmtId="166" fontId="0" fillId="0" borderId="0" xfId="0" applyNumberFormat="1" applyAlignment="1">
      <alignment vertical="center"/>
    </xf>
    <xf numFmtId="166" fontId="15" fillId="0" borderId="22" xfId="0" applyNumberFormat="1" applyFont="1" applyBorder="1" applyAlignment="1">
      <alignment horizontal="center" vertical="center" wrapText="1"/>
    </xf>
    <xf numFmtId="166" fontId="0" fillId="0" borderId="20" xfId="0" applyNumberFormat="1" applyBorder="1" applyAlignment="1">
      <alignment horizontal="center" vertical="center" wrapText="1"/>
    </xf>
    <xf numFmtId="166" fontId="0" fillId="0" borderId="4" xfId="4" applyNumberFormat="1" applyFont="1" applyBorder="1" applyAlignment="1">
      <alignment vertical="center"/>
    </xf>
    <xf numFmtId="0" fontId="19" fillId="0" borderId="0" xfId="5"/>
    <xf numFmtId="168" fontId="19" fillId="0" borderId="0" xfId="6" applyNumberFormat="1" applyFont="1" applyFill="1" applyBorder="1" applyAlignment="1" applyProtection="1">
      <alignment horizontal="center"/>
    </xf>
    <xf numFmtId="0" fontId="19" fillId="0" borderId="0" xfId="5" applyNumberFormat="1" applyFont="1" applyAlignment="1">
      <alignment horizontal="center"/>
    </xf>
    <xf numFmtId="0" fontId="19" fillId="0" borderId="0" xfId="5" applyFont="1" applyFill="1" applyBorder="1"/>
    <xf numFmtId="0" fontId="19" fillId="0" borderId="0" xfId="5" applyNumberFormat="1" applyFont="1" applyFill="1" applyBorder="1" applyAlignment="1">
      <alignment horizontal="center"/>
    </xf>
    <xf numFmtId="49" fontId="19" fillId="0" borderId="0" xfId="5" applyNumberFormat="1" applyFont="1" applyFill="1" applyBorder="1" applyAlignment="1">
      <alignment horizontal="center"/>
    </xf>
    <xf numFmtId="49" fontId="19" fillId="0" borderId="0" xfId="5" applyNumberFormat="1" applyFont="1" applyFill="1" applyBorder="1"/>
    <xf numFmtId="0" fontId="19" fillId="0" borderId="23" xfId="5" applyFont="1" applyFill="1" applyBorder="1"/>
    <xf numFmtId="168" fontId="19" fillId="0" borderId="24" xfId="6" applyNumberFormat="1" applyFont="1" applyFill="1" applyBorder="1" applyAlignment="1" applyProtection="1">
      <alignment horizontal="center"/>
    </xf>
    <xf numFmtId="0" fontId="19" fillId="0" borderId="25" xfId="5" applyNumberFormat="1" applyFont="1" applyFill="1" applyBorder="1" applyAlignment="1">
      <alignment horizontal="center"/>
    </xf>
    <xf numFmtId="49" fontId="19" fillId="0" borderId="25" xfId="5" applyNumberFormat="1" applyFont="1" applyFill="1" applyBorder="1"/>
    <xf numFmtId="0" fontId="19" fillId="0" borderId="23" xfId="5" applyFont="1" applyFill="1" applyBorder="1" applyAlignment="1"/>
    <xf numFmtId="0" fontId="19" fillId="0" borderId="26" xfId="5" applyFont="1" applyBorder="1" applyAlignment="1"/>
    <xf numFmtId="49" fontId="20" fillId="8" borderId="26" xfId="5" applyNumberFormat="1" applyFont="1" applyFill="1" applyBorder="1" applyAlignment="1">
      <alignment horizontal="center"/>
    </xf>
    <xf numFmtId="49" fontId="20" fillId="8" borderId="27" xfId="5" applyNumberFormat="1" applyFont="1" applyFill="1" applyBorder="1" applyAlignment="1">
      <alignment horizontal="center"/>
    </xf>
    <xf numFmtId="168" fontId="20" fillId="8" borderId="28" xfId="6" applyNumberFormat="1" applyFont="1" applyFill="1" applyBorder="1" applyAlignment="1" applyProtection="1">
      <alignment horizontal="center"/>
    </xf>
    <xf numFmtId="0" fontId="20" fillId="8" borderId="26" xfId="5" applyNumberFormat="1" applyFont="1" applyFill="1" applyBorder="1" applyAlignment="1">
      <alignment horizontal="center"/>
    </xf>
    <xf numFmtId="49" fontId="20" fillId="8" borderId="26" xfId="5" applyNumberFormat="1" applyFont="1" applyFill="1" applyBorder="1"/>
    <xf numFmtId="49" fontId="19" fillId="0" borderId="0" xfId="5" applyNumberFormat="1" applyAlignment="1">
      <alignment horizontal="center"/>
    </xf>
    <xf numFmtId="168" fontId="19" fillId="0" borderId="0" xfId="6" applyNumberFormat="1" applyFont="1" applyFill="1" applyBorder="1" applyAlignment="1" applyProtection="1"/>
    <xf numFmtId="0" fontId="19" fillId="0" borderId="0" xfId="5" applyNumberFormat="1" applyFont="1" applyAlignment="1"/>
    <xf numFmtId="0" fontId="19" fillId="0" borderId="0" xfId="5" applyNumberFormat="1" applyFont="1"/>
    <xf numFmtId="49" fontId="19" fillId="0" borderId="0" xfId="5" applyNumberFormat="1" applyFont="1"/>
    <xf numFmtId="0" fontId="19" fillId="0" borderId="0" xfId="5" applyFont="1" applyFill="1" applyAlignment="1"/>
    <xf numFmtId="49" fontId="20" fillId="8" borderId="23" xfId="5" applyNumberFormat="1" applyFont="1" applyFill="1" applyBorder="1" applyAlignment="1">
      <alignment horizontal="center"/>
    </xf>
    <xf numFmtId="49" fontId="20" fillId="8" borderId="25" xfId="5" applyNumberFormat="1" applyFont="1" applyFill="1" applyBorder="1"/>
    <xf numFmtId="0" fontId="20" fillId="8" borderId="25" xfId="5" applyFont="1" applyFill="1" applyBorder="1"/>
    <xf numFmtId="0" fontId="20" fillId="8" borderId="27" xfId="5" applyFont="1" applyFill="1" applyBorder="1" applyAlignment="1"/>
    <xf numFmtId="0" fontId="20" fillId="8" borderId="26" xfId="5" applyFont="1" applyFill="1" applyBorder="1"/>
    <xf numFmtId="0" fontId="0" fillId="0" borderId="0" xfId="0"/>
    <xf numFmtId="0" fontId="0" fillId="0" borderId="29" xfId="0" applyBorder="1"/>
    <xf numFmtId="0" fontId="0" fillId="0" borderId="0" xfId="0" applyFill="1" applyBorder="1"/>
    <xf numFmtId="0" fontId="0" fillId="0" borderId="29" xfId="0" applyFill="1" applyBorder="1"/>
    <xf numFmtId="0" fontId="21" fillId="0" borderId="0" xfId="5" applyFont="1" applyAlignment="1"/>
    <xf numFmtId="49" fontId="21" fillId="0" borderId="0" xfId="5" applyNumberFormat="1" applyFont="1"/>
    <xf numFmtId="0" fontId="21" fillId="0" borderId="0" xfId="5" applyFont="1"/>
    <xf numFmtId="0" fontId="22" fillId="0" borderId="6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0" fillId="8" borderId="0" xfId="5" applyNumberFormat="1" applyFont="1" applyFill="1" applyBorder="1"/>
    <xf numFmtId="49" fontId="20" fillId="8" borderId="0" xfId="5" applyNumberFormat="1" applyFont="1" applyFill="1" applyBorder="1" applyAlignment="1">
      <alignment horizontal="center"/>
    </xf>
    <xf numFmtId="0" fontId="19" fillId="0" borderId="0" xfId="5" applyFont="1" applyFill="1" applyBorder="1" applyAlignment="1"/>
    <xf numFmtId="0" fontId="19" fillId="0" borderId="0" xfId="5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19" fillId="0" borderId="0" xfId="5" applyFont="1" applyBorder="1" applyAlignment="1">
      <alignment horizontal="center"/>
    </xf>
    <xf numFmtId="0" fontId="0" fillId="0" borderId="0" xfId="0" applyBorder="1"/>
    <xf numFmtId="0" fontId="19" fillId="0" borderId="0" xfId="5" applyBorder="1"/>
    <xf numFmtId="0" fontId="19" fillId="0" borderId="25" xfId="5" applyNumberFormat="1" applyFont="1" applyBorder="1" applyAlignment="1">
      <alignment horizontal="center"/>
    </xf>
    <xf numFmtId="0" fontId="19" fillId="0" borderId="23" xfId="5" applyBorder="1"/>
    <xf numFmtId="0" fontId="19" fillId="0" borderId="0" xfId="5" applyNumberFormat="1" applyFont="1" applyBorder="1" applyAlignment="1">
      <alignment horizontal="center"/>
    </xf>
    <xf numFmtId="0" fontId="19" fillId="0" borderId="0" xfId="5" applyNumberFormat="1" applyFont="1" applyFill="1" applyAlignment="1">
      <alignment horizontal="center"/>
    </xf>
    <xf numFmtId="49" fontId="19" fillId="0" borderId="25" xfId="5" applyNumberFormat="1" applyFont="1" applyBorder="1"/>
    <xf numFmtId="0" fontId="19" fillId="0" borderId="25" xfId="5" applyBorder="1"/>
    <xf numFmtId="49" fontId="19" fillId="0" borderId="0" xfId="5" applyNumberFormat="1" applyFont="1" applyBorder="1"/>
  </cellXfs>
  <cellStyles count="7">
    <cellStyle name="Comma" xfId="4" builtinId="3"/>
    <cellStyle name="Comma 2" xfId="6"/>
    <cellStyle name="Excel Built-in Normal" xfId="5"/>
    <cellStyle name="Normal" xfId="0" builtinId="0"/>
    <cellStyle name="Normální 2" xfId="1"/>
    <cellStyle name="Normální 3" xfId="3"/>
    <cellStyle name="Output" xfId="2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299758</xdr:colOff>
      <xdr:row>0</xdr:row>
      <xdr:rowOff>47625</xdr:rowOff>
    </xdr:from>
    <xdr:to>
      <xdr:col>6</xdr:col>
      <xdr:colOff>78441</xdr:colOff>
      <xdr:row>4</xdr:row>
      <xdr:rowOff>114300</xdr:rowOff>
    </xdr:to>
    <xdr:pic>
      <xdr:nvPicPr>
        <xdr:cNvPr id="2196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758" y="47625"/>
          <a:ext cx="284909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47625</xdr:rowOff>
    </xdr:from>
    <xdr:to>
      <xdr:col>3</xdr:col>
      <xdr:colOff>676275</xdr:colOff>
      <xdr:row>4</xdr:row>
      <xdr:rowOff>114300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47625"/>
          <a:ext cx="23241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smartrunning.cz/" TargetMode="External"/><Relationship Id="rId2" Type="http://schemas.openxmlformats.org/officeDocument/2006/relationships/hyperlink" Target="http://s31.cz/" TargetMode="External"/><Relationship Id="rId1" Type="http://schemas.openxmlformats.org/officeDocument/2006/relationships/hyperlink" Target="http://bikerental.cz/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dynastie.cz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A1:AK156"/>
  <sheetViews>
    <sheetView tabSelected="1" topLeftCell="C1" zoomScale="85" zoomScaleNormal="85" workbookViewId="0">
      <selection activeCell="C1" sqref="C1"/>
    </sheetView>
  </sheetViews>
  <sheetFormatPr defaultRowHeight="15"/>
  <cols>
    <col min="1" max="1" width="20.5703125" style="82" hidden="1" customWidth="1"/>
    <col min="2" max="2" width="0" style="82" hidden="1" customWidth="1"/>
    <col min="3" max="3" width="8.5703125" style="6" customWidth="1"/>
    <col min="4" max="4" width="6.42578125" style="7" customWidth="1"/>
    <col min="5" max="5" width="14.7109375" style="6" bestFit="1" customWidth="1"/>
    <col min="6" max="6" width="16.28515625" style="6" bestFit="1" customWidth="1"/>
    <col min="7" max="7" width="14.7109375" style="6" bestFit="1" customWidth="1"/>
    <col min="8" max="8" width="16.28515625" style="6" bestFit="1" customWidth="1"/>
    <col min="9" max="9" width="27.5703125" style="6" bestFit="1" customWidth="1"/>
    <col min="10" max="10" width="9.7109375" style="5" customWidth="1"/>
    <col min="11" max="11" width="4.5703125" style="6" customWidth="1"/>
    <col min="12" max="12" width="4.140625" style="6" customWidth="1"/>
    <col min="13" max="21" width="4" style="6" bestFit="1" customWidth="1"/>
    <col min="22" max="22" width="5.5703125" style="6" bestFit="1" customWidth="1"/>
    <col min="23" max="23" width="4" style="6" bestFit="1" customWidth="1"/>
    <col min="24" max="30" width="4" style="6" customWidth="1"/>
    <col min="31" max="31" width="9.7109375" style="6" bestFit="1" customWidth="1"/>
    <col min="32" max="32" width="6.140625" style="6" customWidth="1"/>
    <col min="33" max="33" width="15.85546875" style="6" customWidth="1"/>
    <col min="34" max="34" width="8.42578125" style="6" bestFit="1" customWidth="1"/>
    <col min="35" max="35" width="9.7109375" style="6" customWidth="1"/>
    <col min="36" max="37" width="9.28515625" style="6" bestFit="1" customWidth="1"/>
    <col min="38" max="16384" width="9.140625" style="6"/>
  </cols>
  <sheetData>
    <row r="1" spans="1:37" ht="15" customHeight="1">
      <c r="E1" s="134" t="s">
        <v>25</v>
      </c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</row>
    <row r="2" spans="1:37" ht="15" customHeight="1"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</row>
    <row r="3" spans="1:37" ht="15" customHeight="1"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</row>
    <row r="4" spans="1:37" ht="15" customHeight="1"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19"/>
      <c r="Y4" s="19"/>
      <c r="Z4" s="19"/>
      <c r="AA4" s="19"/>
      <c r="AB4" s="19"/>
      <c r="AC4" s="19"/>
      <c r="AD4" s="19"/>
      <c r="AE4" s="19"/>
      <c r="AF4" s="8"/>
    </row>
    <row r="5" spans="1:37">
      <c r="K5" s="135" t="s">
        <v>5</v>
      </c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20"/>
      <c r="Y5" s="20"/>
      <c r="Z5" s="20"/>
      <c r="AA5" s="20"/>
      <c r="AB5" s="20"/>
      <c r="AC5" s="20"/>
      <c r="AD5" s="20"/>
      <c r="AE5" s="20"/>
      <c r="AJ5" s="9">
        <v>0.125</v>
      </c>
      <c r="AK5" s="47"/>
    </row>
    <row r="6" spans="1:37" s="44" customFormat="1">
      <c r="A6" s="82"/>
      <c r="B6" s="82"/>
      <c r="D6" s="45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J6" s="47"/>
    </row>
    <row r="7" spans="1:37" s="82" customFormat="1" ht="15.75" customHeight="1" thickBot="1">
      <c r="C7" s="75"/>
      <c r="D7" s="76"/>
      <c r="E7" s="77"/>
      <c r="F7" s="77"/>
      <c r="G7" s="77"/>
      <c r="H7" s="77"/>
      <c r="I7" s="77"/>
      <c r="J7" s="77"/>
      <c r="K7" s="78">
        <v>0</v>
      </c>
      <c r="L7" s="78" t="s">
        <v>19</v>
      </c>
      <c r="M7" s="78">
        <v>50</v>
      </c>
      <c r="N7" s="78" t="s">
        <v>19</v>
      </c>
      <c r="O7" s="78">
        <v>40</v>
      </c>
      <c r="P7" s="78">
        <v>30</v>
      </c>
      <c r="Q7" s="78">
        <v>40</v>
      </c>
      <c r="R7" s="78">
        <v>60</v>
      </c>
      <c r="S7" s="78">
        <v>30</v>
      </c>
      <c r="T7" s="78">
        <v>10</v>
      </c>
      <c r="U7" s="78">
        <v>20</v>
      </c>
      <c r="V7" s="79">
        <v>10</v>
      </c>
      <c r="W7" s="79">
        <v>10</v>
      </c>
      <c r="X7" s="79">
        <v>10</v>
      </c>
      <c r="Y7" s="79">
        <v>30</v>
      </c>
      <c r="Z7" s="79">
        <v>10</v>
      </c>
      <c r="AA7" s="79">
        <v>20</v>
      </c>
      <c r="AB7" s="79">
        <v>10</v>
      </c>
      <c r="AC7" s="79">
        <v>10</v>
      </c>
      <c r="AD7" s="79">
        <v>10</v>
      </c>
      <c r="AE7" s="79" t="s">
        <v>19</v>
      </c>
      <c r="AF7" s="80"/>
      <c r="AG7" s="80"/>
      <c r="AH7" s="80"/>
      <c r="AI7" s="81"/>
      <c r="AK7" s="83"/>
    </row>
    <row r="8" spans="1:37" s="44" customFormat="1" ht="41.25" customHeight="1" thickBot="1">
      <c r="A8" s="82" t="s">
        <v>863</v>
      </c>
      <c r="B8" s="82" t="s">
        <v>864</v>
      </c>
      <c r="C8" s="72" t="s">
        <v>2</v>
      </c>
      <c r="D8" s="73" t="s">
        <v>6</v>
      </c>
      <c r="E8" s="42" t="s">
        <v>16</v>
      </c>
      <c r="F8" s="42" t="s">
        <v>15</v>
      </c>
      <c r="G8" s="42" t="s">
        <v>18</v>
      </c>
      <c r="H8" s="42" t="s">
        <v>17</v>
      </c>
      <c r="I8" s="42" t="s">
        <v>1</v>
      </c>
      <c r="J8" s="42" t="s">
        <v>4</v>
      </c>
      <c r="K8" s="42">
        <v>1</v>
      </c>
      <c r="L8" s="42">
        <v>2</v>
      </c>
      <c r="M8" s="42">
        <v>3</v>
      </c>
      <c r="N8" s="42">
        <v>4</v>
      </c>
      <c r="O8" s="42">
        <v>5</v>
      </c>
      <c r="P8" s="42">
        <v>6</v>
      </c>
      <c r="Q8" s="42">
        <v>7</v>
      </c>
      <c r="R8" s="42">
        <v>8</v>
      </c>
      <c r="S8" s="43">
        <v>9</v>
      </c>
      <c r="T8" s="42">
        <v>10</v>
      </c>
      <c r="U8" s="42">
        <v>11</v>
      </c>
      <c r="V8" s="42">
        <v>12</v>
      </c>
      <c r="W8" s="42">
        <v>13</v>
      </c>
      <c r="X8" s="42">
        <v>14</v>
      </c>
      <c r="Y8" s="42">
        <v>15</v>
      </c>
      <c r="Z8" s="42">
        <v>16</v>
      </c>
      <c r="AA8" s="42">
        <v>17</v>
      </c>
      <c r="AB8" s="42">
        <v>18</v>
      </c>
      <c r="AC8" s="42">
        <v>19</v>
      </c>
      <c r="AD8" s="42">
        <v>20</v>
      </c>
      <c r="AE8" s="42" t="s">
        <v>26</v>
      </c>
      <c r="AF8" s="43" t="s">
        <v>8</v>
      </c>
      <c r="AG8" s="43" t="s">
        <v>0</v>
      </c>
      <c r="AH8" s="43" t="s">
        <v>7</v>
      </c>
      <c r="AI8" s="74" t="s">
        <v>3</v>
      </c>
      <c r="AJ8" s="44" t="s">
        <v>861</v>
      </c>
      <c r="AK8" s="67" t="s">
        <v>28</v>
      </c>
    </row>
    <row r="9" spans="1:37" ht="15.75" thickBot="1">
      <c r="A9" s="82" t="str">
        <f>F9&amp;E9</f>
        <v>DalíkVojta</v>
      </c>
      <c r="B9" s="82" t="str">
        <f>H9&amp;G9</f>
        <v>HiřmanováKlára</v>
      </c>
      <c r="C9" s="10">
        <v>69</v>
      </c>
      <c r="D9" s="49">
        <v>97</v>
      </c>
      <c r="E9" s="10" t="str">
        <f>VLOOKUP(D9,'Startovka dospeli'!$A:$G,2,FALSE)</f>
        <v>Vojta</v>
      </c>
      <c r="F9" s="10" t="str">
        <f>VLOOKUP(D9,'Startovka dospeli'!$A:$G,3,FALSE)</f>
        <v>Dalík</v>
      </c>
      <c r="G9" s="10" t="str">
        <f>VLOOKUP(D9,'Startovka dospeli'!$A:$G,4,FALSE)</f>
        <v>Klára</v>
      </c>
      <c r="H9" s="10" t="str">
        <f>VLOOKUP(D9,'Startovka dospeli'!$A:$G,5,FALSE)</f>
        <v>Hiřmanová</v>
      </c>
      <c r="I9" s="10">
        <f>VLOOKUP(D9,'Startovka dospeli'!$A:$G,6,FALSE)</f>
        <v>0</v>
      </c>
      <c r="J9" s="12" t="str">
        <f>VLOOKUP(D9,'Startovka dospeli'!$A:$G,7,FALSE)</f>
        <v>Handbike</v>
      </c>
      <c r="K9" s="12" t="s">
        <v>20</v>
      </c>
      <c r="L9" s="12"/>
      <c r="M9" s="12" t="s">
        <v>20</v>
      </c>
      <c r="N9" s="12"/>
      <c r="O9" s="12"/>
      <c r="P9" s="12" t="s">
        <v>20</v>
      </c>
      <c r="Q9" s="12" t="s">
        <v>20</v>
      </c>
      <c r="R9" s="12" t="s">
        <v>20</v>
      </c>
      <c r="S9" s="12" t="s">
        <v>20</v>
      </c>
      <c r="T9" s="12" t="s">
        <v>20</v>
      </c>
      <c r="U9" s="12" t="s">
        <v>20</v>
      </c>
      <c r="V9" s="12" t="s">
        <v>20</v>
      </c>
      <c r="W9" s="12"/>
      <c r="X9" s="12"/>
      <c r="Y9" s="12"/>
      <c r="Z9" s="12"/>
      <c r="AA9" s="12"/>
      <c r="AB9" s="12"/>
      <c r="AC9" s="12" t="s">
        <v>20</v>
      </c>
      <c r="AD9" s="12" t="s">
        <v>20</v>
      </c>
      <c r="AE9" s="12">
        <f>IFERROR(VLOOKUP(D9,'logicke ulohy'!A:B,2,FALSE),0)</f>
        <v>30</v>
      </c>
      <c r="AF9" s="12">
        <f>IF(AH9&lt;=$AJ$5,0,10*AK9)</f>
        <v>0</v>
      </c>
      <c r="AG9" s="13">
        <f>SUM(IF(K9="x",$K$7,0),L9,IF(M9="x",$M$7,0),N9,IF(O9="x",$O$7,0),IF(P9="x",$P$7,0),IF(Q9="x",$Q$7),IF(R9="x",$R$7,0),IF(S9="x",$S$7,0),IF(T9="x",$T$7,0),IF(U9="x",$U$7,0),IF(V9="x",$V$7,0),,IF(W9="x",$W$7,0),IF(X9="x",$X$7,0),IF(Y9="x",$Y$7,0),IF(Z9="x",$Z$7,0),IF(AA9="x",$AA$7,0),IF(AB9="x",$AB$7,0),IF(AC9="x",$AC$7,0),IF(AD9="x",$AD$7,0),AE9,-AF9)</f>
        <v>300</v>
      </c>
      <c r="AH9" s="50">
        <f>VLOOKUP(D9,vyslednycas!A:B,2,FALSE)</f>
        <v>0.12139098379629668</v>
      </c>
      <c r="AI9" s="51">
        <v>1</v>
      </c>
      <c r="AJ9" s="6">
        <v>80</v>
      </c>
      <c r="AK9" s="45">
        <f>IF(AH9&lt;=$AJ$5,0,ROUNDUP((AH9-$AJ$5)*60*24,0))</f>
        <v>0</v>
      </c>
    </row>
    <row r="10" spans="1:37" ht="15.75" thickBot="1">
      <c r="A10" s="82" t="str">
        <f t="shared" ref="A10:A73" si="0">F10&amp;E10</f>
        <v>DoušováZdeňka</v>
      </c>
      <c r="B10" s="82" t="str">
        <f t="shared" ref="B10:B73" si="1">H10&amp;G10</f>
        <v>PelcJiří</v>
      </c>
      <c r="C10" s="10" t="s">
        <v>535</v>
      </c>
      <c r="D10" s="52">
        <v>108</v>
      </c>
      <c r="E10" s="10" t="str">
        <f>VLOOKUP(D10,'Startovka dospeli'!$A:$G,2,FALSE)</f>
        <v>Zdeňka</v>
      </c>
      <c r="F10" s="10" t="str">
        <f>VLOOKUP(D10,'Startovka dospeli'!$A:$G,3,FALSE)</f>
        <v>Doušová</v>
      </c>
      <c r="G10" s="10" t="str">
        <f>VLOOKUP(D10,'Startovka dospeli'!$A:$G,4,FALSE)</f>
        <v>Jiří</v>
      </c>
      <c r="H10" s="10" t="str">
        <f>VLOOKUP(D10,'Startovka dospeli'!$A:$G,5,FALSE)</f>
        <v>Pelc</v>
      </c>
      <c r="I10" s="10" t="str">
        <f>VLOOKUP(D10,'Startovka dospeli'!$A:$G,6,FALSE)</f>
        <v>Maličká a Velikej</v>
      </c>
      <c r="J10" s="12" t="str">
        <f>VLOOKUP(D10,'Startovka dospeli'!$A:$G,7,FALSE)</f>
        <v xml:space="preserve">MIX 65 </v>
      </c>
      <c r="K10" s="12" t="s">
        <v>20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>
        <f>IFERROR(VLOOKUP(D10,'logicke ulohy'!A:B,2,FALSE),0)</f>
        <v>0</v>
      </c>
      <c r="AF10" s="12"/>
      <c r="AG10" s="13" t="s">
        <v>535</v>
      </c>
      <c r="AH10" s="50"/>
      <c r="AI10" s="54"/>
      <c r="AK10" s="45">
        <f t="shared" ref="AK10:AK73" si="2">IF(AH10&lt;=$AJ$5,0,ROUNDUP((AH10-$AJ$5)*60*24,0))</f>
        <v>0</v>
      </c>
    </row>
    <row r="11" spans="1:37" ht="15.75" thickBot="1">
      <c r="A11" s="82" t="str">
        <f t="shared" si="0"/>
        <v xml:space="preserve">SušickýJan </v>
      </c>
      <c r="B11" s="82" t="str">
        <f t="shared" si="1"/>
        <v xml:space="preserve">SušickáMarkéta </v>
      </c>
      <c r="C11" s="48" t="s">
        <v>535</v>
      </c>
      <c r="D11" s="49">
        <v>122</v>
      </c>
      <c r="E11" s="10" t="str">
        <f>VLOOKUP(D11,'Startovka dospeli'!$A:$G,2,FALSE)</f>
        <v xml:space="preserve">Jan </v>
      </c>
      <c r="F11" s="10" t="str">
        <f>VLOOKUP(D11,'Startovka dospeli'!$A:$G,3,FALSE)</f>
        <v>Sušický</v>
      </c>
      <c r="G11" s="10" t="str">
        <f>VLOOKUP(D11,'Startovka dospeli'!$A:$G,4,FALSE)</f>
        <v xml:space="preserve">Markéta </v>
      </c>
      <c r="H11" s="10" t="str">
        <f>VLOOKUP(D11,'Startovka dospeli'!$A:$G,5,FALSE)</f>
        <v>Sušická</v>
      </c>
      <c r="I11" s="10">
        <f>VLOOKUP(D11,'Startovka dospeli'!$A:$G,6,FALSE)</f>
        <v>0</v>
      </c>
      <c r="J11" s="12" t="str">
        <f>VLOOKUP(D11,'Startovka dospeli'!$A:$G,7,FALSE)</f>
        <v xml:space="preserve">MIX 65 </v>
      </c>
      <c r="K11" s="12" t="s">
        <v>20</v>
      </c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>
        <f>IFERROR(VLOOKUP(D11,'logicke ulohy'!A:B,2,FALSE),0)</f>
        <v>0</v>
      </c>
      <c r="AF11" s="12"/>
      <c r="AG11" s="13" t="s">
        <v>535</v>
      </c>
      <c r="AH11" s="50"/>
      <c r="AI11" s="15"/>
      <c r="AK11" s="45">
        <f t="shared" si="2"/>
        <v>0</v>
      </c>
    </row>
    <row r="12" spans="1:37" ht="15.75" thickBot="1">
      <c r="A12" s="82" t="str">
        <f t="shared" si="0"/>
        <v>KouklíkDavid</v>
      </c>
      <c r="B12" s="82" t="str">
        <f t="shared" si="1"/>
        <v>LudvíkováKatarína</v>
      </c>
      <c r="C12" s="48">
        <v>3</v>
      </c>
      <c r="D12" s="52">
        <v>70</v>
      </c>
      <c r="E12" s="10" t="str">
        <f>VLOOKUP(D12,'Startovka dospeli'!$A:$G,2,FALSE)</f>
        <v>David</v>
      </c>
      <c r="F12" s="10" t="str">
        <f>VLOOKUP(D12,'Startovka dospeli'!$A:$G,3,FALSE)</f>
        <v>Kouklík</v>
      </c>
      <c r="G12" s="10" t="str">
        <f>VLOOKUP(D12,'Startovka dospeli'!$A:$G,4,FALSE)</f>
        <v>Katarína</v>
      </c>
      <c r="H12" s="10" t="str">
        <f>VLOOKUP(D12,'Startovka dospeli'!$A:$G,5,FALSE)</f>
        <v>Ludvíková</v>
      </c>
      <c r="I12" s="10">
        <f>VLOOKUP(D12,'Startovka dospeli'!$A:$G,6,FALSE)</f>
        <v>0</v>
      </c>
      <c r="J12" s="12" t="str">
        <f>VLOOKUP(D12,'Startovka dospeli'!$A:$G,7,FALSE)</f>
        <v xml:space="preserve">MIX 65 </v>
      </c>
      <c r="K12" s="12" t="s">
        <v>20</v>
      </c>
      <c r="L12" s="12">
        <v>45</v>
      </c>
      <c r="M12" s="12" t="s">
        <v>20</v>
      </c>
      <c r="N12" s="12">
        <v>40</v>
      </c>
      <c r="O12" s="12" t="s">
        <v>20</v>
      </c>
      <c r="P12" s="12" t="s">
        <v>20</v>
      </c>
      <c r="Q12" s="12" t="s">
        <v>20</v>
      </c>
      <c r="R12" s="12" t="s">
        <v>20</v>
      </c>
      <c r="S12" s="12" t="s">
        <v>20</v>
      </c>
      <c r="T12" s="12" t="s">
        <v>20</v>
      </c>
      <c r="U12" s="12" t="s">
        <v>20</v>
      </c>
      <c r="V12" s="12"/>
      <c r="W12" s="12" t="s">
        <v>20</v>
      </c>
      <c r="X12" s="12" t="s">
        <v>20</v>
      </c>
      <c r="Y12" s="12" t="s">
        <v>20</v>
      </c>
      <c r="Z12" s="12" t="s">
        <v>20</v>
      </c>
      <c r="AA12" s="12" t="s">
        <v>20</v>
      </c>
      <c r="AB12" s="12"/>
      <c r="AC12" s="12" t="s">
        <v>20</v>
      </c>
      <c r="AD12" s="12" t="s">
        <v>20</v>
      </c>
      <c r="AE12" s="12">
        <f>IFERROR(VLOOKUP(D12,'logicke ulohy'!A:B,2,FALSE),0)</f>
        <v>30</v>
      </c>
      <c r="AF12" s="12">
        <f t="shared" ref="AF12:AF43" si="3">IF(AH12&lt;=$AJ$5,0,10*AK12)</f>
        <v>0</v>
      </c>
      <c r="AG12" s="13">
        <f t="shared" ref="AG12:AG43" si="4">SUM(IF(K12="x",$K$7,0),L12,IF(M12="x",$M$7,0),N12,IF(O12="x",$O$7,0),IF(P12="x",$P$7,0),IF(Q12="x",$Q$7),IF(R12="x",$R$7,0),IF(S12="x",$S$7,0),IF(T12="x",$T$7,0),IF(U12="x",$U$7,0),IF(V12="x",$V$7,0),,IF(W12="x",$W$7,0),IF(X12="x",$X$7,0),IF(Y12="x",$Y$7,0),IF(Z12="x",$Z$7,0),IF(AA12="x",$AA$7,0),IF(AB12="x",$AB$7,0),IF(AC12="x",$AC$7,0),IF(AD12="x",$AD$7,0),AE12,-AF12)</f>
        <v>495</v>
      </c>
      <c r="AH12" s="50">
        <f>VLOOKUP(D12,vyslednycas!A:B,2,FALSE)</f>
        <v>0.12338309027777791</v>
      </c>
      <c r="AI12" s="54">
        <v>1</v>
      </c>
      <c r="AJ12" s="126">
        <v>100</v>
      </c>
      <c r="AK12" s="45">
        <f t="shared" si="2"/>
        <v>0</v>
      </c>
    </row>
    <row r="13" spans="1:37" ht="15.75" thickBot="1">
      <c r="A13" s="82" t="str">
        <f t="shared" si="0"/>
        <v>HalouskaMatěj</v>
      </c>
      <c r="B13" s="82" t="str">
        <f t="shared" si="1"/>
        <v>PlotzerováAdriana</v>
      </c>
      <c r="C13" s="48">
        <v>9</v>
      </c>
      <c r="D13" s="49">
        <v>86</v>
      </c>
      <c r="E13" s="10" t="str">
        <f>VLOOKUP(D13,'Startovka dospeli'!$A:$G,2,FALSE)</f>
        <v>Matěj</v>
      </c>
      <c r="F13" s="10" t="str">
        <f>VLOOKUP(D13,'Startovka dospeli'!$A:$G,3,FALSE)</f>
        <v>Halouska</v>
      </c>
      <c r="G13" s="10" t="str">
        <f>VLOOKUP(D13,'Startovka dospeli'!$A:$G,4,FALSE)</f>
        <v>Adriana</v>
      </c>
      <c r="H13" s="10" t="str">
        <f>VLOOKUP(D13,'Startovka dospeli'!$A:$G,5,FALSE)</f>
        <v>Plotzerová</v>
      </c>
      <c r="I13" s="10" t="str">
        <f>VLOOKUP(D13,'Startovka dospeli'!$A:$G,6,FALSE)</f>
        <v>Drtiči oliv</v>
      </c>
      <c r="J13" s="12" t="str">
        <f>VLOOKUP(D13,'Startovka dospeli'!$A:$G,7,FALSE)</f>
        <v xml:space="preserve">MIX 65 </v>
      </c>
      <c r="K13" s="12" t="s">
        <v>20</v>
      </c>
      <c r="L13" s="12">
        <v>45</v>
      </c>
      <c r="M13" s="12" t="s">
        <v>20</v>
      </c>
      <c r="N13" s="12">
        <v>30</v>
      </c>
      <c r="O13" s="12" t="s">
        <v>20</v>
      </c>
      <c r="P13" s="12" t="s">
        <v>20</v>
      </c>
      <c r="Q13" s="12" t="s">
        <v>20</v>
      </c>
      <c r="R13" s="12" t="s">
        <v>20</v>
      </c>
      <c r="S13" s="12" t="s">
        <v>20</v>
      </c>
      <c r="T13" s="12" t="s">
        <v>20</v>
      </c>
      <c r="U13" s="12" t="s">
        <v>20</v>
      </c>
      <c r="V13" s="12" t="s">
        <v>20</v>
      </c>
      <c r="W13" s="12"/>
      <c r="X13" s="12"/>
      <c r="Y13" s="12"/>
      <c r="Z13" s="12"/>
      <c r="AA13" s="12" t="s">
        <v>20</v>
      </c>
      <c r="AB13" s="12" t="s">
        <v>20</v>
      </c>
      <c r="AC13" s="12" t="s">
        <v>20</v>
      </c>
      <c r="AD13" s="12"/>
      <c r="AE13" s="12">
        <f>IFERROR(VLOOKUP(D13,'logicke ulohy'!A:B,2,FALSE),0)</f>
        <v>30</v>
      </c>
      <c r="AF13" s="12">
        <f t="shared" si="3"/>
        <v>0</v>
      </c>
      <c r="AG13" s="13">
        <f t="shared" si="4"/>
        <v>435</v>
      </c>
      <c r="AH13" s="50">
        <f>VLOOKUP(D13,vyslednycas!A:B,2,FALSE)</f>
        <v>0.11821710648148137</v>
      </c>
      <c r="AI13" s="15">
        <v>2</v>
      </c>
      <c r="AJ13" s="126">
        <v>95</v>
      </c>
      <c r="AK13" s="45">
        <f t="shared" si="2"/>
        <v>0</v>
      </c>
    </row>
    <row r="14" spans="1:37" ht="15.75" thickBot="1">
      <c r="A14" s="82" t="str">
        <f t="shared" si="0"/>
        <v>ŠevčíkJakub</v>
      </c>
      <c r="B14" s="82" t="str">
        <f t="shared" si="1"/>
        <v>ŘíhováIvana</v>
      </c>
      <c r="C14" s="48">
        <v>10</v>
      </c>
      <c r="D14" s="52">
        <v>127</v>
      </c>
      <c r="E14" s="10" t="str">
        <f>VLOOKUP(D14,'Startovka dospeli'!$A:$G,2,FALSE)</f>
        <v>Jakub</v>
      </c>
      <c r="F14" s="10" t="str">
        <f>VLOOKUP(D14,'Startovka dospeli'!$A:$G,3,FALSE)</f>
        <v>Ševčík</v>
      </c>
      <c r="G14" s="10" t="str">
        <f>VLOOKUP(D14,'Startovka dospeli'!$A:$G,4,FALSE)</f>
        <v>Ivana</v>
      </c>
      <c r="H14" s="10" t="str">
        <f>VLOOKUP(D14,'Startovka dospeli'!$A:$G,5,FALSE)</f>
        <v>Říhová</v>
      </c>
      <c r="I14" s="10" t="str">
        <f>VLOOKUP(D14,'Startovka dospeli'!$A:$G,6,FALSE)</f>
        <v xml:space="preserve">Tým Pplk. Sochora </v>
      </c>
      <c r="J14" s="12" t="str">
        <f>VLOOKUP(D14,'Startovka dospeli'!$A:$G,7,FALSE)</f>
        <v xml:space="preserve">MIX 65 </v>
      </c>
      <c r="K14" s="12" t="s">
        <v>20</v>
      </c>
      <c r="L14" s="12">
        <v>35</v>
      </c>
      <c r="M14" s="12" t="s">
        <v>20</v>
      </c>
      <c r="N14" s="12">
        <v>30</v>
      </c>
      <c r="O14" s="12" t="s">
        <v>20</v>
      </c>
      <c r="P14" s="12" t="s">
        <v>20</v>
      </c>
      <c r="Q14" s="12" t="s">
        <v>20</v>
      </c>
      <c r="R14" s="12" t="s">
        <v>20</v>
      </c>
      <c r="S14" s="12" t="s">
        <v>20</v>
      </c>
      <c r="T14" s="12" t="s">
        <v>20</v>
      </c>
      <c r="U14" s="12"/>
      <c r="V14" s="12" t="s">
        <v>20</v>
      </c>
      <c r="W14" s="12"/>
      <c r="X14" s="12" t="s">
        <v>20</v>
      </c>
      <c r="Y14" s="12" t="s">
        <v>20</v>
      </c>
      <c r="Z14" s="12" t="s">
        <v>20</v>
      </c>
      <c r="AA14" s="12" t="s">
        <v>20</v>
      </c>
      <c r="AB14" s="12" t="s">
        <v>20</v>
      </c>
      <c r="AC14" s="12" t="s">
        <v>20</v>
      </c>
      <c r="AD14" s="12"/>
      <c r="AE14" s="12">
        <f>IFERROR(VLOOKUP(D14,'logicke ulohy'!A:B,2,FALSE),0)</f>
        <v>10</v>
      </c>
      <c r="AF14" s="12">
        <f t="shared" si="3"/>
        <v>0</v>
      </c>
      <c r="AG14" s="13">
        <f t="shared" si="4"/>
        <v>435</v>
      </c>
      <c r="AH14" s="50">
        <f>VLOOKUP(D14,vyslednycas!A:B,2,FALSE)</f>
        <v>0.12192869212962998</v>
      </c>
      <c r="AI14" s="15">
        <v>3</v>
      </c>
      <c r="AJ14" s="126">
        <v>90</v>
      </c>
      <c r="AK14" s="45">
        <f t="shared" si="2"/>
        <v>0</v>
      </c>
    </row>
    <row r="15" spans="1:37" ht="15.75" thickBot="1">
      <c r="A15" s="82" t="str">
        <f t="shared" si="0"/>
        <v>ZiminaMariia</v>
      </c>
      <c r="B15" s="82" t="str">
        <f t="shared" si="1"/>
        <v>ČapekJan</v>
      </c>
      <c r="C15" s="48">
        <v>15</v>
      </c>
      <c r="D15" s="49">
        <v>24</v>
      </c>
      <c r="E15" s="10" t="str">
        <f>VLOOKUP(D15,'Startovka dospeli'!$A:$G,2,FALSE)</f>
        <v>Mariia</v>
      </c>
      <c r="F15" s="10" t="str">
        <f>VLOOKUP(D15,'Startovka dospeli'!$A:$G,3,FALSE)</f>
        <v>Zimina</v>
      </c>
      <c r="G15" s="10" t="str">
        <f>VLOOKUP(D15,'Startovka dospeli'!$A:$G,4,FALSE)</f>
        <v>Jan</v>
      </c>
      <c r="H15" s="10" t="str">
        <f>VLOOKUP(D15,'Startovka dospeli'!$A:$G,5,FALSE)</f>
        <v>Čapek</v>
      </c>
      <c r="I15" s="10" t="str">
        <f>VLOOKUP(D15,'Startovka dospeli'!$A:$G,6,FALSE)</f>
        <v>Katedra Fyziky Materiálů</v>
      </c>
      <c r="J15" s="12" t="str">
        <f>VLOOKUP(D15,'Startovka dospeli'!$A:$G,7,FALSE)</f>
        <v xml:space="preserve">MIX 65 </v>
      </c>
      <c r="K15" s="12" t="s">
        <v>20</v>
      </c>
      <c r="L15" s="12">
        <v>40</v>
      </c>
      <c r="M15" s="12" t="s">
        <v>20</v>
      </c>
      <c r="N15" s="12">
        <v>30</v>
      </c>
      <c r="O15" s="12" t="s">
        <v>20</v>
      </c>
      <c r="P15" s="12" t="s">
        <v>20</v>
      </c>
      <c r="Q15" s="12" t="s">
        <v>20</v>
      </c>
      <c r="R15" s="12" t="s">
        <v>20</v>
      </c>
      <c r="S15" s="12" t="s">
        <v>20</v>
      </c>
      <c r="T15" s="12" t="s">
        <v>20</v>
      </c>
      <c r="U15" s="12" t="s">
        <v>20</v>
      </c>
      <c r="V15" s="12"/>
      <c r="W15" s="12" t="s">
        <v>20</v>
      </c>
      <c r="X15" s="12"/>
      <c r="Y15" s="12"/>
      <c r="Z15" s="12" t="s">
        <v>20</v>
      </c>
      <c r="AA15" s="12"/>
      <c r="AB15" s="12" t="s">
        <v>20</v>
      </c>
      <c r="AC15" s="12" t="s">
        <v>20</v>
      </c>
      <c r="AD15" s="12" t="s">
        <v>20</v>
      </c>
      <c r="AE15" s="12">
        <f>IFERROR(VLOOKUP(D15,'logicke ulohy'!A:B,2,FALSE),0)</f>
        <v>20</v>
      </c>
      <c r="AF15" s="12">
        <f t="shared" si="3"/>
        <v>0</v>
      </c>
      <c r="AG15" s="13">
        <f t="shared" si="4"/>
        <v>420</v>
      </c>
      <c r="AH15" s="50">
        <f>VLOOKUP(D15,vyslednycas!A:B,2,FALSE)</f>
        <v>0.12374217592592615</v>
      </c>
      <c r="AI15" s="15">
        <v>4</v>
      </c>
      <c r="AJ15" s="126">
        <v>85</v>
      </c>
      <c r="AK15" s="45">
        <f t="shared" si="2"/>
        <v>0</v>
      </c>
    </row>
    <row r="16" spans="1:37" ht="15.75" thickBot="1">
      <c r="A16" s="82" t="str">
        <f t="shared" si="0"/>
        <v>KratochvílJakub</v>
      </c>
      <c r="B16" s="82" t="str">
        <f t="shared" si="1"/>
        <v>VoráčováLenka</v>
      </c>
      <c r="C16" s="48">
        <v>16</v>
      </c>
      <c r="D16" s="52">
        <v>90</v>
      </c>
      <c r="E16" s="10" t="str">
        <f>VLOOKUP(D16,'Startovka dospeli'!$A:$G,2,FALSE)</f>
        <v>Jakub</v>
      </c>
      <c r="F16" s="10" t="str">
        <f>VLOOKUP(D16,'Startovka dospeli'!$A:$G,3,FALSE)</f>
        <v>Kratochvíl</v>
      </c>
      <c r="G16" s="10" t="str">
        <f>VLOOKUP(D16,'Startovka dospeli'!$A:$G,4,FALSE)</f>
        <v>Lenka</v>
      </c>
      <c r="H16" s="10" t="str">
        <f>VLOOKUP(D16,'Startovka dospeli'!$A:$G,5,FALSE)</f>
        <v>Voráčová</v>
      </c>
      <c r="I16" s="10">
        <f>VLOOKUP(D16,'Startovka dospeli'!$A:$G,6,FALSE)</f>
        <v>0</v>
      </c>
      <c r="J16" s="12" t="str">
        <f>VLOOKUP(D16,'Startovka dospeli'!$A:$G,7,FALSE)</f>
        <v xml:space="preserve">MIX 65 </v>
      </c>
      <c r="K16" s="12" t="s">
        <v>20</v>
      </c>
      <c r="L16" s="12">
        <v>45</v>
      </c>
      <c r="M16" s="12" t="s">
        <v>20</v>
      </c>
      <c r="N16" s="12">
        <v>30</v>
      </c>
      <c r="O16" s="12" t="s">
        <v>20</v>
      </c>
      <c r="P16" s="12"/>
      <c r="Q16" s="12" t="s">
        <v>20</v>
      </c>
      <c r="R16" s="12" t="s">
        <v>20</v>
      </c>
      <c r="S16" s="12" t="s">
        <v>20</v>
      </c>
      <c r="T16" s="12"/>
      <c r="U16" s="12" t="s">
        <v>20</v>
      </c>
      <c r="V16" s="12"/>
      <c r="W16" s="12" t="s">
        <v>20</v>
      </c>
      <c r="X16" s="12" t="s">
        <v>20</v>
      </c>
      <c r="Y16" s="12" t="s">
        <v>20</v>
      </c>
      <c r="Z16" s="12" t="s">
        <v>20</v>
      </c>
      <c r="AA16" s="12" t="s">
        <v>20</v>
      </c>
      <c r="AB16" s="12" t="s">
        <v>20</v>
      </c>
      <c r="AC16" s="12" t="s">
        <v>20</v>
      </c>
      <c r="AD16" s="12"/>
      <c r="AE16" s="12">
        <f>IFERROR(VLOOKUP(D16,'logicke ulohy'!A:B,2,FALSE),0)</f>
        <v>0</v>
      </c>
      <c r="AF16" s="12">
        <f t="shared" si="3"/>
        <v>0</v>
      </c>
      <c r="AG16" s="13">
        <f t="shared" si="4"/>
        <v>415</v>
      </c>
      <c r="AH16" s="50">
        <f>VLOOKUP(D16,vyslednycas!A:B,2,FALSE)</f>
        <v>0.12430555555555556</v>
      </c>
      <c r="AI16" s="15">
        <v>5</v>
      </c>
      <c r="AJ16" s="127">
        <v>80</v>
      </c>
      <c r="AK16" s="45">
        <f t="shared" si="2"/>
        <v>0</v>
      </c>
    </row>
    <row r="17" spans="1:37" ht="15.75" thickBot="1">
      <c r="A17" s="82" t="str">
        <f t="shared" si="0"/>
        <v>BrabcováMartina</v>
      </c>
      <c r="B17" s="82" t="str">
        <f t="shared" si="1"/>
        <v>PapežZdeněk</v>
      </c>
      <c r="C17" s="48">
        <v>17</v>
      </c>
      <c r="D17" s="49">
        <v>131</v>
      </c>
      <c r="E17" s="10" t="str">
        <f>VLOOKUP(D17,'Startovka dospeli'!$A:$G,2,FALSE)</f>
        <v>Martina</v>
      </c>
      <c r="F17" s="10" t="str">
        <f>VLOOKUP(D17,'Startovka dospeli'!$A:$G,3,FALSE)</f>
        <v>Brabcová</v>
      </c>
      <c r="G17" s="10" t="str">
        <f>VLOOKUP(D17,'Startovka dospeli'!$A:$G,4,FALSE)</f>
        <v>Zdeněk</v>
      </c>
      <c r="H17" s="10" t="str">
        <f>VLOOKUP(D17,'Startovka dospeli'!$A:$G,5,FALSE)</f>
        <v>Papež</v>
      </c>
      <c r="I17" s="10" t="str">
        <f>VLOOKUP(D17,'Startovka dospeli'!$A:$G,6,FALSE)</f>
        <v>eMZeta</v>
      </c>
      <c r="J17" s="12" t="str">
        <f>VLOOKUP(D17,'Startovka dospeli'!$A:$G,7,FALSE)</f>
        <v xml:space="preserve">MIX 65 </v>
      </c>
      <c r="K17" s="12" t="s">
        <v>20</v>
      </c>
      <c r="L17" s="12">
        <v>40</v>
      </c>
      <c r="M17" s="12" t="s">
        <v>20</v>
      </c>
      <c r="N17" s="12">
        <v>30</v>
      </c>
      <c r="O17" s="12" t="s">
        <v>20</v>
      </c>
      <c r="P17" s="12" t="s">
        <v>20</v>
      </c>
      <c r="Q17" s="12" t="s">
        <v>20</v>
      </c>
      <c r="R17" s="12" t="s">
        <v>20</v>
      </c>
      <c r="S17" s="12" t="s">
        <v>20</v>
      </c>
      <c r="T17" s="12" t="s">
        <v>20</v>
      </c>
      <c r="U17" s="12" t="s">
        <v>20</v>
      </c>
      <c r="V17" s="12" t="s">
        <v>20</v>
      </c>
      <c r="W17" s="12" t="s">
        <v>20</v>
      </c>
      <c r="X17" s="12"/>
      <c r="Y17" s="12"/>
      <c r="Z17" s="12"/>
      <c r="AA17" s="12"/>
      <c r="AB17" s="12"/>
      <c r="AC17" s="12" t="s">
        <v>20</v>
      </c>
      <c r="AD17" s="12" t="s">
        <v>20</v>
      </c>
      <c r="AE17" s="12">
        <f>IFERROR(VLOOKUP(D17,'logicke ulohy'!A:B,2,FALSE),0)</f>
        <v>20</v>
      </c>
      <c r="AF17" s="12">
        <f t="shared" si="3"/>
        <v>0</v>
      </c>
      <c r="AG17" s="13">
        <f t="shared" si="4"/>
        <v>410</v>
      </c>
      <c r="AH17" s="50">
        <f>VLOOKUP(D17,vyslednycas!A:B,2,FALSE)</f>
        <v>0.12066349537037011</v>
      </c>
      <c r="AI17" s="15">
        <v>6</v>
      </c>
      <c r="AJ17" s="128">
        <v>78</v>
      </c>
      <c r="AK17" s="45">
        <f t="shared" si="2"/>
        <v>0</v>
      </c>
    </row>
    <row r="18" spans="1:37" ht="15.75" thickBot="1">
      <c r="A18" s="82" t="str">
        <f t="shared" si="0"/>
        <v>BöckAdam</v>
      </c>
      <c r="B18" s="82" t="str">
        <f t="shared" si="1"/>
        <v>ChvátalováVeronika</v>
      </c>
      <c r="C18" s="48">
        <v>18</v>
      </c>
      <c r="D18" s="52">
        <v>92</v>
      </c>
      <c r="E18" s="10" t="str">
        <f>VLOOKUP(D18,'Startovka dospeli'!$A:$G,2,FALSE)</f>
        <v>Adam</v>
      </c>
      <c r="F18" s="10" t="str">
        <f>VLOOKUP(D18,'Startovka dospeli'!$A:$G,3,FALSE)</f>
        <v>Böck</v>
      </c>
      <c r="G18" s="10" t="str">
        <f>VLOOKUP(D18,'Startovka dospeli'!$A:$G,4,FALSE)</f>
        <v>Veronika</v>
      </c>
      <c r="H18" s="10" t="str">
        <f>VLOOKUP(D18,'Startovka dospeli'!$A:$G,5,FALSE)</f>
        <v>Chvátalová</v>
      </c>
      <c r="I18" s="10" t="str">
        <f>VLOOKUP(D18,'Startovka dospeli'!$A:$G,6,FALSE)</f>
        <v>Marný atleti</v>
      </c>
      <c r="J18" s="12" t="str">
        <f>VLOOKUP(D18,'Startovka dospeli'!$A:$G,7,FALSE)</f>
        <v xml:space="preserve">MIX 65 </v>
      </c>
      <c r="K18" s="12" t="s">
        <v>20</v>
      </c>
      <c r="L18" s="12"/>
      <c r="M18" s="12" t="s">
        <v>20</v>
      </c>
      <c r="N18" s="12">
        <v>30</v>
      </c>
      <c r="O18" s="12" t="s">
        <v>20</v>
      </c>
      <c r="P18" s="12" t="s">
        <v>20</v>
      </c>
      <c r="Q18" s="12" t="s">
        <v>20</v>
      </c>
      <c r="R18" s="12" t="s">
        <v>20</v>
      </c>
      <c r="S18" s="12" t="s">
        <v>20</v>
      </c>
      <c r="T18" s="12" t="s">
        <v>20</v>
      </c>
      <c r="U18" s="12" t="s">
        <v>20</v>
      </c>
      <c r="V18" s="12"/>
      <c r="W18" s="12" t="s">
        <v>20</v>
      </c>
      <c r="X18" s="12" t="s">
        <v>20</v>
      </c>
      <c r="Y18" s="12" t="s">
        <v>20</v>
      </c>
      <c r="Z18" s="12" t="s">
        <v>20</v>
      </c>
      <c r="AA18" s="12" t="s">
        <v>20</v>
      </c>
      <c r="AB18" s="12"/>
      <c r="AC18" s="12"/>
      <c r="AD18" s="12"/>
      <c r="AE18" s="12">
        <f>IFERROR(VLOOKUP(D18,'logicke ulohy'!A:B,2,FALSE),0)</f>
        <v>20</v>
      </c>
      <c r="AF18" s="12">
        <f t="shared" si="3"/>
        <v>0</v>
      </c>
      <c r="AG18" s="13">
        <f t="shared" si="4"/>
        <v>410</v>
      </c>
      <c r="AH18" s="50">
        <f>VLOOKUP(D18,vyslednycas!A:B,2,FALSE)</f>
        <v>0.12433175925925899</v>
      </c>
      <c r="AI18" s="54">
        <v>7</v>
      </c>
      <c r="AJ18" s="128">
        <v>76</v>
      </c>
      <c r="AK18" s="45">
        <f t="shared" si="2"/>
        <v>0</v>
      </c>
    </row>
    <row r="19" spans="1:37" ht="15.75" thickBot="1">
      <c r="A19" s="82" t="str">
        <f t="shared" si="0"/>
        <v>ŽítekOndřej</v>
      </c>
      <c r="B19" s="82" t="str">
        <f t="shared" si="1"/>
        <v>SábelováMichaela</v>
      </c>
      <c r="C19" s="48">
        <v>26</v>
      </c>
      <c r="D19" s="49">
        <v>101</v>
      </c>
      <c r="E19" s="10" t="str">
        <f>VLOOKUP(D19,'Startovka dospeli'!$A:$G,2,FALSE)</f>
        <v>Ondřej</v>
      </c>
      <c r="F19" s="10" t="str">
        <f>VLOOKUP(D19,'Startovka dospeli'!$A:$G,3,FALSE)</f>
        <v>Žítek</v>
      </c>
      <c r="G19" s="10" t="str">
        <f>VLOOKUP(D19,'Startovka dospeli'!$A:$G,4,FALSE)</f>
        <v>Michaela</v>
      </c>
      <c r="H19" s="10" t="str">
        <f>VLOOKUP(D19,'Startovka dospeli'!$A:$G,5,FALSE)</f>
        <v>Sábelová</v>
      </c>
      <c r="I19" s="10">
        <f>VLOOKUP(D19,'Startovka dospeli'!$A:$G,6,FALSE)</f>
        <v>0</v>
      </c>
      <c r="J19" s="12" t="str">
        <f>VLOOKUP(D19,'Startovka dospeli'!$A:$G,7,FALSE)</f>
        <v xml:space="preserve">MIX 65 </v>
      </c>
      <c r="K19" s="12" t="s">
        <v>20</v>
      </c>
      <c r="L19" s="12"/>
      <c r="M19" s="12" t="s">
        <v>20</v>
      </c>
      <c r="N19" s="12">
        <v>30</v>
      </c>
      <c r="O19" s="12" t="s">
        <v>20</v>
      </c>
      <c r="P19" s="12" t="s">
        <v>20</v>
      </c>
      <c r="Q19" s="12" t="s">
        <v>20</v>
      </c>
      <c r="R19" s="12" t="s">
        <v>20</v>
      </c>
      <c r="S19" s="12" t="s">
        <v>20</v>
      </c>
      <c r="T19" s="12" t="s">
        <v>20</v>
      </c>
      <c r="U19" s="12" t="s">
        <v>20</v>
      </c>
      <c r="V19" s="12" t="s">
        <v>20</v>
      </c>
      <c r="W19" s="12" t="s">
        <v>20</v>
      </c>
      <c r="X19" s="12"/>
      <c r="Y19" s="12"/>
      <c r="Z19" s="12" t="s">
        <v>20</v>
      </c>
      <c r="AA19" s="12"/>
      <c r="AB19" s="12"/>
      <c r="AC19" s="12" t="s">
        <v>20</v>
      </c>
      <c r="AD19" s="12" t="s">
        <v>20</v>
      </c>
      <c r="AE19" s="12">
        <f>IFERROR(VLOOKUP(D19,'logicke ulohy'!A:B,2,FALSE),0)</f>
        <v>30</v>
      </c>
      <c r="AF19" s="12">
        <f t="shared" si="3"/>
        <v>0</v>
      </c>
      <c r="AG19" s="13">
        <f t="shared" si="4"/>
        <v>390</v>
      </c>
      <c r="AH19" s="50">
        <f>VLOOKUP(D19,vyslednycas!A:B,2,FALSE)</f>
        <v>0.12219556712962978</v>
      </c>
      <c r="AI19" s="54">
        <v>8</v>
      </c>
      <c r="AJ19" s="128">
        <v>74</v>
      </c>
      <c r="AK19" s="45">
        <f t="shared" si="2"/>
        <v>0</v>
      </c>
    </row>
    <row r="20" spans="1:37" ht="15.75" thickBot="1">
      <c r="A20" s="82" t="str">
        <f t="shared" si="0"/>
        <v>BartošováLucie</v>
      </c>
      <c r="B20" s="82" t="str">
        <f t="shared" si="1"/>
        <v>KiliánAdam</v>
      </c>
      <c r="C20" s="48">
        <v>28</v>
      </c>
      <c r="D20" s="52">
        <v>16</v>
      </c>
      <c r="E20" s="10" t="str">
        <f>VLOOKUP(D20,'Startovka dospeli'!$A:$G,2,FALSE)</f>
        <v>Lucie</v>
      </c>
      <c r="F20" s="10" t="str">
        <f>VLOOKUP(D20,'Startovka dospeli'!$A:$G,3,FALSE)</f>
        <v>Bartošová</v>
      </c>
      <c r="G20" s="10" t="str">
        <f>VLOOKUP(D20,'Startovka dospeli'!$A:$G,4,FALSE)</f>
        <v>Adam</v>
      </c>
      <c r="H20" s="10" t="str">
        <f>VLOOKUP(D20,'Startovka dospeli'!$A:$G,5,FALSE)</f>
        <v>Kilián</v>
      </c>
      <c r="I20" s="10" t="str">
        <f>VLOOKUP(D20,'Startovka dospeli'!$A:$G,6,FALSE)</f>
        <v>Bubísci</v>
      </c>
      <c r="J20" s="12" t="str">
        <f>VLOOKUP(D20,'Startovka dospeli'!$A:$G,7,FALSE)</f>
        <v xml:space="preserve">MIX 65 </v>
      </c>
      <c r="K20" s="12" t="s">
        <v>20</v>
      </c>
      <c r="L20" s="12"/>
      <c r="M20" s="12" t="s">
        <v>20</v>
      </c>
      <c r="N20" s="12">
        <v>30</v>
      </c>
      <c r="O20" s="12" t="s">
        <v>20</v>
      </c>
      <c r="P20" s="12" t="s">
        <v>20</v>
      </c>
      <c r="Q20" s="12" t="s">
        <v>20</v>
      </c>
      <c r="R20" s="12" t="s">
        <v>20</v>
      </c>
      <c r="S20" s="12"/>
      <c r="T20" s="12" t="s">
        <v>20</v>
      </c>
      <c r="U20" s="12" t="s">
        <v>20</v>
      </c>
      <c r="V20" s="12"/>
      <c r="W20" s="12" t="s">
        <v>20</v>
      </c>
      <c r="X20" s="12" t="s">
        <v>20</v>
      </c>
      <c r="Y20" s="12" t="s">
        <v>20</v>
      </c>
      <c r="Z20" s="12"/>
      <c r="AA20" s="12" t="s">
        <v>20</v>
      </c>
      <c r="AB20" s="12"/>
      <c r="AC20" s="12" t="s">
        <v>20</v>
      </c>
      <c r="AD20" s="12"/>
      <c r="AE20" s="12">
        <f>IFERROR(VLOOKUP(D20,'logicke ulohy'!A:B,2,FALSE),0)</f>
        <v>20</v>
      </c>
      <c r="AF20" s="12">
        <f t="shared" si="3"/>
        <v>0</v>
      </c>
      <c r="AG20" s="13">
        <f t="shared" si="4"/>
        <v>380</v>
      </c>
      <c r="AH20" s="50">
        <f>VLOOKUP(D20,vyslednycas!A:B,2,FALSE)</f>
        <v>0.12023754629629591</v>
      </c>
      <c r="AI20" s="54">
        <v>9</v>
      </c>
      <c r="AJ20" s="128">
        <v>72</v>
      </c>
      <c r="AK20" s="45">
        <f t="shared" si="2"/>
        <v>0</v>
      </c>
    </row>
    <row r="21" spans="1:37" ht="15.75" thickBot="1">
      <c r="A21" s="82" t="str">
        <f t="shared" si="0"/>
        <v>JiřištováZuzana</v>
      </c>
      <c r="B21" s="82" t="str">
        <f t="shared" si="1"/>
        <v>NovýJakub</v>
      </c>
      <c r="C21" s="48">
        <v>29</v>
      </c>
      <c r="D21" s="49">
        <v>59</v>
      </c>
      <c r="E21" s="10" t="str">
        <f>VLOOKUP(D21,'Startovka dospeli'!$A:$G,2,FALSE)</f>
        <v>Zuzana</v>
      </c>
      <c r="F21" s="10" t="str">
        <f>VLOOKUP(D21,'Startovka dospeli'!$A:$G,3,FALSE)</f>
        <v>Jiřištová</v>
      </c>
      <c r="G21" s="10" t="str">
        <f>VLOOKUP(D21,'Startovka dospeli'!$A:$G,4,FALSE)</f>
        <v>Jakub</v>
      </c>
      <c r="H21" s="10" t="str">
        <f>VLOOKUP(D21,'Startovka dospeli'!$A:$G,5,FALSE)</f>
        <v>Nový</v>
      </c>
      <c r="I21" s="10" t="str">
        <f>VLOOKUP(D21,'Startovka dospeli'!$A:$G,6,FALSE)</f>
        <v>Vyšehradští jezdci</v>
      </c>
      <c r="J21" s="12" t="str">
        <f>VLOOKUP(D21,'Startovka dospeli'!$A:$G,7,FALSE)</f>
        <v xml:space="preserve">MIX 65 </v>
      </c>
      <c r="K21" s="12" t="s">
        <v>20</v>
      </c>
      <c r="L21" s="12"/>
      <c r="M21" s="12" t="s">
        <v>20</v>
      </c>
      <c r="N21" s="12">
        <v>30</v>
      </c>
      <c r="O21" s="12" t="s">
        <v>20</v>
      </c>
      <c r="P21" s="12" t="s">
        <v>20</v>
      </c>
      <c r="Q21" s="12" t="s">
        <v>20</v>
      </c>
      <c r="R21" s="12" t="s">
        <v>20</v>
      </c>
      <c r="S21" s="12" t="s">
        <v>20</v>
      </c>
      <c r="T21" s="12" t="s">
        <v>20</v>
      </c>
      <c r="U21" s="12" t="s">
        <v>20</v>
      </c>
      <c r="V21" s="12" t="s">
        <v>20</v>
      </c>
      <c r="W21" s="12"/>
      <c r="X21" s="12"/>
      <c r="Y21" s="12"/>
      <c r="Z21" s="12" t="s">
        <v>20</v>
      </c>
      <c r="AA21" s="12"/>
      <c r="AB21" s="12"/>
      <c r="AC21" s="12" t="s">
        <v>20</v>
      </c>
      <c r="AD21" s="12" t="s">
        <v>20</v>
      </c>
      <c r="AE21" s="12">
        <f>IFERROR(VLOOKUP(D21,'logicke ulohy'!A:B,2,FALSE),0)</f>
        <v>30</v>
      </c>
      <c r="AF21" s="12">
        <f t="shared" si="3"/>
        <v>0</v>
      </c>
      <c r="AG21" s="13">
        <f t="shared" si="4"/>
        <v>380</v>
      </c>
      <c r="AH21" s="50">
        <f>VLOOKUP(D21,vyslednycas!A:B,2,FALSE)</f>
        <v>0.12422361111111119</v>
      </c>
      <c r="AI21" s="54">
        <v>10</v>
      </c>
      <c r="AJ21" s="128">
        <v>70</v>
      </c>
      <c r="AK21" s="45">
        <f t="shared" si="2"/>
        <v>0</v>
      </c>
    </row>
    <row r="22" spans="1:37" ht="15.75" thickBot="1">
      <c r="A22" s="82" t="str">
        <f t="shared" si="0"/>
        <v>BalcarováAnežka</v>
      </c>
      <c r="B22" s="82" t="str">
        <f t="shared" si="1"/>
        <v>BalcarKarel</v>
      </c>
      <c r="C22" s="48">
        <v>33</v>
      </c>
      <c r="D22" s="52">
        <v>54</v>
      </c>
      <c r="E22" s="10" t="str">
        <f>VLOOKUP(D22,'Startovka dospeli'!$A:$G,2,FALSE)</f>
        <v>Anežka</v>
      </c>
      <c r="F22" s="10" t="str">
        <f>VLOOKUP(D22,'Startovka dospeli'!$A:$G,3,FALSE)</f>
        <v>Balcarová</v>
      </c>
      <c r="G22" s="10" t="str">
        <f>VLOOKUP(D22,'Startovka dospeli'!$A:$G,4,FALSE)</f>
        <v>Karel</v>
      </c>
      <c r="H22" s="10" t="str">
        <f>VLOOKUP(D22,'Startovka dospeli'!$A:$G,5,FALSE)</f>
        <v>Balcar</v>
      </c>
      <c r="I22" s="10" t="str">
        <f>VLOOKUP(D22,'Startovka dospeli'!$A:$G,6,FALSE)</f>
        <v>Lenochodí komando</v>
      </c>
      <c r="J22" s="12" t="str">
        <f>VLOOKUP(D22,'Startovka dospeli'!$A:$G,7,FALSE)</f>
        <v xml:space="preserve">MIX 65 </v>
      </c>
      <c r="K22" s="12" t="s">
        <v>20</v>
      </c>
      <c r="L22" s="12"/>
      <c r="M22" s="12" t="s">
        <v>20</v>
      </c>
      <c r="N22" s="12">
        <v>30</v>
      </c>
      <c r="O22" s="12" t="s">
        <v>20</v>
      </c>
      <c r="P22" s="12" t="s">
        <v>20</v>
      </c>
      <c r="Q22" s="12" t="s">
        <v>20</v>
      </c>
      <c r="R22" s="12" t="s">
        <v>20</v>
      </c>
      <c r="S22" s="12" t="s">
        <v>20</v>
      </c>
      <c r="T22" s="12" t="s">
        <v>20</v>
      </c>
      <c r="U22" s="12" t="s">
        <v>20</v>
      </c>
      <c r="V22" s="12"/>
      <c r="W22" s="12"/>
      <c r="X22" s="12"/>
      <c r="Y22" s="12"/>
      <c r="Z22" s="12" t="s">
        <v>20</v>
      </c>
      <c r="AA22" s="12" t="s">
        <v>20</v>
      </c>
      <c r="AB22" s="12"/>
      <c r="AC22" s="12" t="s">
        <v>20</v>
      </c>
      <c r="AD22" s="12"/>
      <c r="AE22" s="12">
        <f>IFERROR(VLOOKUP(D22,'logicke ulohy'!A:B,2,FALSE),0)</f>
        <v>20</v>
      </c>
      <c r="AF22" s="12">
        <f t="shared" si="3"/>
        <v>0</v>
      </c>
      <c r="AG22" s="13">
        <f t="shared" si="4"/>
        <v>370</v>
      </c>
      <c r="AH22" s="50">
        <f>VLOOKUP(D22,vyslednycas!A:B,2,FALSE)</f>
        <v>0.12433212962962945</v>
      </c>
      <c r="AI22" s="54">
        <v>11</v>
      </c>
      <c r="AJ22" s="128">
        <v>68</v>
      </c>
      <c r="AK22" s="45">
        <f t="shared" si="2"/>
        <v>0</v>
      </c>
    </row>
    <row r="23" spans="1:37" ht="15.75" thickBot="1">
      <c r="A23" s="82" t="str">
        <f t="shared" si="0"/>
        <v>StratilLadislav</v>
      </c>
      <c r="B23" s="82" t="str">
        <f t="shared" si="1"/>
        <v>PřibylováDana</v>
      </c>
      <c r="C23" s="48">
        <v>35</v>
      </c>
      <c r="D23" s="49">
        <v>23</v>
      </c>
      <c r="E23" s="10" t="str">
        <f>VLOOKUP(D23,'Startovka dospeli'!$A:$G,2,FALSE)</f>
        <v>Ladislav</v>
      </c>
      <c r="F23" s="10" t="str">
        <f>VLOOKUP(D23,'Startovka dospeli'!$A:$G,3,FALSE)</f>
        <v>Stratil</v>
      </c>
      <c r="G23" s="10" t="str">
        <f>VLOOKUP(D23,'Startovka dospeli'!$A:$G,4,FALSE)</f>
        <v>Dana</v>
      </c>
      <c r="H23" s="10" t="str">
        <f>VLOOKUP(D23,'Startovka dospeli'!$A:$G,5,FALSE)</f>
        <v>Přibylová</v>
      </c>
      <c r="I23" s="10">
        <f>VLOOKUP(D23,'Startovka dospeli'!$A:$G,6,FALSE)</f>
        <v>0</v>
      </c>
      <c r="J23" s="12" t="str">
        <f>VLOOKUP(D23,'Startovka dospeli'!$A:$G,7,FALSE)</f>
        <v xml:space="preserve">MIX 65 </v>
      </c>
      <c r="K23" s="12" t="s">
        <v>20</v>
      </c>
      <c r="L23" s="12"/>
      <c r="M23" s="12" t="s">
        <v>20</v>
      </c>
      <c r="N23" s="12">
        <v>30</v>
      </c>
      <c r="O23" s="12" t="s">
        <v>20</v>
      </c>
      <c r="P23" s="12" t="s">
        <v>20</v>
      </c>
      <c r="Q23" s="12" t="s">
        <v>20</v>
      </c>
      <c r="R23" s="12" t="s">
        <v>20</v>
      </c>
      <c r="S23" s="12" t="s">
        <v>20</v>
      </c>
      <c r="T23" s="12" t="s">
        <v>20</v>
      </c>
      <c r="U23" s="12" t="s">
        <v>20</v>
      </c>
      <c r="V23" s="12" t="s">
        <v>20</v>
      </c>
      <c r="W23" s="12" t="s">
        <v>20</v>
      </c>
      <c r="X23" s="12"/>
      <c r="Y23" s="12"/>
      <c r="Z23" s="12"/>
      <c r="AA23" s="12"/>
      <c r="AB23" s="12"/>
      <c r="AC23" s="12" t="s">
        <v>20</v>
      </c>
      <c r="AD23" s="12"/>
      <c r="AE23" s="12">
        <f>IFERROR(VLOOKUP(D23,'logicke ulohy'!A:B,2,FALSE),0)</f>
        <v>20</v>
      </c>
      <c r="AF23" s="12">
        <f t="shared" si="3"/>
        <v>0</v>
      </c>
      <c r="AG23" s="13">
        <f t="shared" si="4"/>
        <v>360</v>
      </c>
      <c r="AH23" s="50">
        <f>VLOOKUP(D23,vyslednycas!A:B,2,FALSE)</f>
        <v>0.11666884259259214</v>
      </c>
      <c r="AI23" s="54">
        <v>12</v>
      </c>
      <c r="AJ23" s="128">
        <v>66</v>
      </c>
      <c r="AK23" s="45">
        <f t="shared" si="2"/>
        <v>0</v>
      </c>
    </row>
    <row r="24" spans="1:37" ht="15.75" thickBot="1">
      <c r="A24" s="82" t="str">
        <f t="shared" si="0"/>
        <v>DusíkMilan</v>
      </c>
      <c r="B24" s="82" t="str">
        <f t="shared" si="1"/>
        <v>KobrováDenisa</v>
      </c>
      <c r="C24" s="48">
        <v>37</v>
      </c>
      <c r="D24" s="52">
        <v>38</v>
      </c>
      <c r="E24" s="10" t="str">
        <f>VLOOKUP(D24,'Startovka dospeli'!$A:$G,2,FALSE)</f>
        <v>Milan</v>
      </c>
      <c r="F24" s="10" t="str">
        <f>VLOOKUP(D24,'Startovka dospeli'!$A:$G,3,FALSE)</f>
        <v>Dusík</v>
      </c>
      <c r="G24" s="10" t="str">
        <f>VLOOKUP(D24,'Startovka dospeli'!$A:$G,4,FALSE)</f>
        <v>Denisa</v>
      </c>
      <c r="H24" s="10" t="str">
        <f>VLOOKUP(D24,'Startovka dospeli'!$A:$G,5,FALSE)</f>
        <v>Kobrová</v>
      </c>
      <c r="I24" s="10">
        <f>VLOOKUP(D24,'Startovka dospeli'!$A:$G,6,FALSE)</f>
        <v>0</v>
      </c>
      <c r="J24" s="12" t="str">
        <f>VLOOKUP(D24,'Startovka dospeli'!$A:$G,7,FALSE)</f>
        <v xml:space="preserve">MIX 65 </v>
      </c>
      <c r="K24" s="12" t="s">
        <v>20</v>
      </c>
      <c r="L24" s="12">
        <v>45</v>
      </c>
      <c r="M24" s="12" t="s">
        <v>20</v>
      </c>
      <c r="N24" s="12">
        <v>30</v>
      </c>
      <c r="O24" s="12" t="s">
        <v>20</v>
      </c>
      <c r="P24" s="12" t="s">
        <v>20</v>
      </c>
      <c r="Q24" s="12"/>
      <c r="R24" s="12"/>
      <c r="S24" s="12"/>
      <c r="T24" s="12" t="s">
        <v>20</v>
      </c>
      <c r="U24" s="12" t="s">
        <v>20</v>
      </c>
      <c r="V24" s="12"/>
      <c r="W24" s="12" t="s">
        <v>20</v>
      </c>
      <c r="X24" s="12" t="s">
        <v>20</v>
      </c>
      <c r="Y24" s="12" t="s">
        <v>20</v>
      </c>
      <c r="Z24" s="12" t="s">
        <v>20</v>
      </c>
      <c r="AA24" s="12" t="s">
        <v>20</v>
      </c>
      <c r="AB24" s="12" t="s">
        <v>20</v>
      </c>
      <c r="AC24" s="12" t="s">
        <v>20</v>
      </c>
      <c r="AD24" s="12"/>
      <c r="AE24" s="12">
        <f>IFERROR(VLOOKUP(D24,'logicke ulohy'!A:B,2,FALSE),0)</f>
        <v>30</v>
      </c>
      <c r="AF24" s="12">
        <f t="shared" si="3"/>
        <v>0</v>
      </c>
      <c r="AG24" s="13">
        <f t="shared" si="4"/>
        <v>355</v>
      </c>
      <c r="AH24" s="50">
        <f>VLOOKUP(D24,vyslednycas!A:B,2,FALSE)</f>
        <v>0.12009835648148098</v>
      </c>
      <c r="AI24" s="54">
        <v>13</v>
      </c>
      <c r="AJ24" s="128">
        <v>64</v>
      </c>
      <c r="AK24" s="45">
        <f t="shared" si="2"/>
        <v>0</v>
      </c>
    </row>
    <row r="25" spans="1:37" ht="15.75" thickBot="1">
      <c r="A25" s="82" t="str">
        <f t="shared" si="0"/>
        <v>ŠtůskováPetra</v>
      </c>
      <c r="B25" s="82" t="str">
        <f t="shared" si="1"/>
        <v>SkálaVojtěch</v>
      </c>
      <c r="C25" s="48">
        <v>38</v>
      </c>
      <c r="D25" s="49">
        <v>11</v>
      </c>
      <c r="E25" s="10" t="str">
        <f>VLOOKUP(D25,'Startovka dospeli'!$A:$G,2,FALSE)</f>
        <v>Petra</v>
      </c>
      <c r="F25" s="10" t="str">
        <f>VLOOKUP(D25,'Startovka dospeli'!$A:$G,3,FALSE)</f>
        <v>Štůsková</v>
      </c>
      <c r="G25" s="10" t="str">
        <f>VLOOKUP(D25,'Startovka dospeli'!$A:$G,4,FALSE)</f>
        <v>Vojtěch</v>
      </c>
      <c r="H25" s="10" t="str">
        <f>VLOOKUP(D25,'Startovka dospeli'!$A:$G,5,FALSE)</f>
        <v>Skála</v>
      </c>
      <c r="I25" s="10" t="str">
        <f>VLOOKUP(D25,'Startovka dospeli'!$A:$G,6,FALSE)</f>
        <v>ŤULA-TÝM</v>
      </c>
      <c r="J25" s="12" t="str">
        <f>VLOOKUP(D25,'Startovka dospeli'!$A:$G,7,FALSE)</f>
        <v xml:space="preserve">MIX 65 </v>
      </c>
      <c r="K25" s="12" t="s">
        <v>20</v>
      </c>
      <c r="L25" s="12"/>
      <c r="M25" s="12" t="s">
        <v>20</v>
      </c>
      <c r="N25" s="12">
        <v>30</v>
      </c>
      <c r="O25" s="12"/>
      <c r="P25" s="12" t="s">
        <v>20</v>
      </c>
      <c r="Q25" s="12" t="s">
        <v>20</v>
      </c>
      <c r="R25" s="12" t="s">
        <v>20</v>
      </c>
      <c r="S25" s="12" t="s">
        <v>20</v>
      </c>
      <c r="T25" s="12" t="s">
        <v>20</v>
      </c>
      <c r="U25" s="12" t="s">
        <v>20</v>
      </c>
      <c r="V25" s="12" t="s">
        <v>20</v>
      </c>
      <c r="W25" s="12" t="s">
        <v>20</v>
      </c>
      <c r="X25" s="12"/>
      <c r="Y25" s="12"/>
      <c r="Z25" s="12"/>
      <c r="AA25" s="12" t="s">
        <v>20</v>
      </c>
      <c r="AB25" s="12"/>
      <c r="AC25" s="12" t="s">
        <v>20</v>
      </c>
      <c r="AD25" s="12" t="s">
        <v>20</v>
      </c>
      <c r="AE25" s="12">
        <f>IFERROR(VLOOKUP(D25,'logicke ulohy'!A:B,2,FALSE),0)</f>
        <v>20</v>
      </c>
      <c r="AF25" s="12">
        <f t="shared" si="3"/>
        <v>0</v>
      </c>
      <c r="AG25" s="13">
        <f t="shared" si="4"/>
        <v>350</v>
      </c>
      <c r="AH25" s="50">
        <f>VLOOKUP(D25,vyslednycas!A:B,2,FALSE)</f>
        <v>0.12121065972222179</v>
      </c>
      <c r="AI25" s="54">
        <v>14</v>
      </c>
      <c r="AJ25" s="128">
        <v>62</v>
      </c>
      <c r="AK25" s="45">
        <f t="shared" si="2"/>
        <v>0</v>
      </c>
    </row>
    <row r="26" spans="1:37" ht="15.75" thickBot="1">
      <c r="A26" s="82" t="str">
        <f t="shared" si="0"/>
        <v xml:space="preserve">BuňataTomáš </v>
      </c>
      <c r="B26" s="82" t="str">
        <f t="shared" si="1"/>
        <v>ŘízkováMagdalena</v>
      </c>
      <c r="C26" s="48">
        <v>42</v>
      </c>
      <c r="D26" s="52">
        <v>134</v>
      </c>
      <c r="E26" s="10" t="str">
        <f>VLOOKUP(D26,'Startovka dospeli'!$A:$G,2,FALSE)</f>
        <v xml:space="preserve">Tomáš </v>
      </c>
      <c r="F26" s="10" t="str">
        <f>VLOOKUP(D26,'Startovka dospeli'!$A:$G,3,FALSE)</f>
        <v>Buňata</v>
      </c>
      <c r="G26" s="10" t="str">
        <f>VLOOKUP(D26,'Startovka dospeli'!$A:$G,4,FALSE)</f>
        <v>Magdalena</v>
      </c>
      <c r="H26" s="10" t="str">
        <f>VLOOKUP(D26,'Startovka dospeli'!$A:$G,5,FALSE)</f>
        <v>Řízková</v>
      </c>
      <c r="I26" s="10">
        <f>VLOOKUP(D26,'Startovka dospeli'!$A:$G,6,FALSE)</f>
        <v>0</v>
      </c>
      <c r="J26" s="12" t="str">
        <f>VLOOKUP(D26,'Startovka dospeli'!$A:$G,7,FALSE)</f>
        <v xml:space="preserve">MIX 65 </v>
      </c>
      <c r="K26" s="12" t="s">
        <v>20</v>
      </c>
      <c r="L26" s="12">
        <v>45</v>
      </c>
      <c r="M26" s="12" t="s">
        <v>20</v>
      </c>
      <c r="N26" s="12">
        <v>30</v>
      </c>
      <c r="O26" s="12" t="s">
        <v>20</v>
      </c>
      <c r="P26" s="12"/>
      <c r="Q26" s="12" t="s">
        <v>20</v>
      </c>
      <c r="R26" s="12" t="s">
        <v>20</v>
      </c>
      <c r="S26" s="12" t="s">
        <v>20</v>
      </c>
      <c r="T26" s="12" t="s">
        <v>20</v>
      </c>
      <c r="U26" s="12" t="s">
        <v>20</v>
      </c>
      <c r="V26" s="12"/>
      <c r="W26" s="12" t="s">
        <v>20</v>
      </c>
      <c r="X26" s="12" t="s">
        <v>20</v>
      </c>
      <c r="Y26" s="12" t="s">
        <v>20</v>
      </c>
      <c r="Z26" s="12"/>
      <c r="AA26" s="12" t="s">
        <v>20</v>
      </c>
      <c r="AB26" s="12" t="s">
        <v>20</v>
      </c>
      <c r="AC26" s="12"/>
      <c r="AD26" s="12"/>
      <c r="AE26" s="12">
        <f>IFERROR(VLOOKUP(D26,'logicke ulohy'!A:B,2,FALSE),0)</f>
        <v>0</v>
      </c>
      <c r="AF26" s="12">
        <f t="shared" si="3"/>
        <v>60</v>
      </c>
      <c r="AG26" s="13">
        <f t="shared" si="4"/>
        <v>345</v>
      </c>
      <c r="AH26" s="50">
        <f>VLOOKUP(D26,vyslednycas!A:B,2,FALSE)</f>
        <v>0.12880456018518571</v>
      </c>
      <c r="AI26" s="54">
        <v>15</v>
      </c>
      <c r="AJ26" s="128">
        <v>60</v>
      </c>
      <c r="AK26" s="45">
        <f t="shared" si="2"/>
        <v>6</v>
      </c>
    </row>
    <row r="27" spans="1:37" ht="15.75" thickBot="1">
      <c r="A27" s="82" t="str">
        <f t="shared" si="0"/>
        <v>KubátJan</v>
      </c>
      <c r="B27" s="82" t="str">
        <f t="shared" si="1"/>
        <v>ŠkrampalováTereza</v>
      </c>
      <c r="C27" s="48">
        <v>44</v>
      </c>
      <c r="D27" s="49">
        <v>46</v>
      </c>
      <c r="E27" s="10" t="str">
        <f>VLOOKUP(D27,'Startovka dospeli'!$A:$G,2,FALSE)</f>
        <v>Jan</v>
      </c>
      <c r="F27" s="10" t="str">
        <f>VLOOKUP(D27,'Startovka dospeli'!$A:$G,3,FALSE)</f>
        <v>Kubát</v>
      </c>
      <c r="G27" s="10" t="str">
        <f>VLOOKUP(D27,'Startovka dospeli'!$A:$G,4,FALSE)</f>
        <v>Tereza</v>
      </c>
      <c r="H27" s="10" t="str">
        <f>VLOOKUP(D27,'Startovka dospeli'!$A:$G,5,FALSE)</f>
        <v>Škrampalová</v>
      </c>
      <c r="I27" s="10">
        <f>VLOOKUP(D27,'Startovka dospeli'!$A:$G,6,FALSE)</f>
        <v>0</v>
      </c>
      <c r="J27" s="12" t="str">
        <f>VLOOKUP(D27,'Startovka dospeli'!$A:$G,7,FALSE)</f>
        <v xml:space="preserve">MIX 65 </v>
      </c>
      <c r="K27" s="12" t="s">
        <v>20</v>
      </c>
      <c r="L27" s="12"/>
      <c r="M27" s="12" t="s">
        <v>20</v>
      </c>
      <c r="N27" s="12">
        <v>30</v>
      </c>
      <c r="O27" s="12" t="s">
        <v>20</v>
      </c>
      <c r="P27" s="12" t="s">
        <v>20</v>
      </c>
      <c r="Q27" s="12" t="s">
        <v>20</v>
      </c>
      <c r="R27" s="12" t="s">
        <v>20</v>
      </c>
      <c r="S27" s="12" t="s">
        <v>20</v>
      </c>
      <c r="T27" s="12" t="s">
        <v>20</v>
      </c>
      <c r="U27" s="12" t="s">
        <v>20</v>
      </c>
      <c r="V27" s="12"/>
      <c r="W27" s="12"/>
      <c r="X27" s="12"/>
      <c r="Y27" s="12"/>
      <c r="Z27" s="12" t="s">
        <v>20</v>
      </c>
      <c r="AA27" s="12"/>
      <c r="AB27" s="12"/>
      <c r="AC27" s="12"/>
      <c r="AD27" s="12"/>
      <c r="AE27" s="12">
        <f>IFERROR(VLOOKUP(D27,'logicke ulohy'!A:B,2,FALSE),0)</f>
        <v>20</v>
      </c>
      <c r="AF27" s="12">
        <f t="shared" si="3"/>
        <v>0</v>
      </c>
      <c r="AG27" s="13">
        <f t="shared" si="4"/>
        <v>340</v>
      </c>
      <c r="AH27" s="50">
        <f>VLOOKUP(D27,vyslednycas!A:B,2,FALSE)</f>
        <v>0.11523197916666622</v>
      </c>
      <c r="AI27" s="54">
        <v>16</v>
      </c>
      <c r="AJ27" s="128">
        <v>58</v>
      </c>
      <c r="AK27" s="45">
        <f t="shared" si="2"/>
        <v>0</v>
      </c>
    </row>
    <row r="28" spans="1:37" ht="15.75" thickBot="1">
      <c r="A28" s="82" t="str">
        <f t="shared" si="0"/>
        <v>VáňaJan</v>
      </c>
      <c r="B28" s="82" t="str">
        <f t="shared" si="1"/>
        <v>ČížkováPetra</v>
      </c>
      <c r="C28" s="48">
        <v>50</v>
      </c>
      <c r="D28" s="52">
        <v>113</v>
      </c>
      <c r="E28" s="10" t="str">
        <f>VLOOKUP(D28,'Startovka dospeli'!$A:$G,2,FALSE)</f>
        <v>Jan</v>
      </c>
      <c r="F28" s="10" t="str">
        <f>VLOOKUP(D28,'Startovka dospeli'!$A:$G,3,FALSE)</f>
        <v>Váňa</v>
      </c>
      <c r="G28" s="10" t="str">
        <f>VLOOKUP(D28,'Startovka dospeli'!$A:$G,4,FALSE)</f>
        <v>Petra</v>
      </c>
      <c r="H28" s="10" t="str">
        <f>VLOOKUP(D28,'Startovka dospeli'!$A:$G,5,FALSE)</f>
        <v>Čížková</v>
      </c>
      <c r="I28" s="10">
        <f>VLOOKUP(D28,'Startovka dospeli'!$A:$G,6,FALSE)</f>
        <v>0</v>
      </c>
      <c r="J28" s="12" t="str">
        <f>VLOOKUP(D28,'Startovka dospeli'!$A:$G,7,FALSE)</f>
        <v xml:space="preserve">MIX 65 </v>
      </c>
      <c r="K28" s="12" t="s">
        <v>20</v>
      </c>
      <c r="L28" s="12"/>
      <c r="M28" s="12" t="s">
        <v>20</v>
      </c>
      <c r="N28" s="12">
        <v>30</v>
      </c>
      <c r="O28" s="12" t="s">
        <v>20</v>
      </c>
      <c r="P28" s="12" t="s">
        <v>20</v>
      </c>
      <c r="Q28" s="12" t="s">
        <v>20</v>
      </c>
      <c r="R28" s="12" t="s">
        <v>20</v>
      </c>
      <c r="S28" s="12" t="s">
        <v>20</v>
      </c>
      <c r="T28" s="12" t="s">
        <v>20</v>
      </c>
      <c r="U28" s="12" t="s">
        <v>20</v>
      </c>
      <c r="V28" s="12"/>
      <c r="W28" s="12" t="s">
        <v>20</v>
      </c>
      <c r="X28" s="12"/>
      <c r="Y28" s="12"/>
      <c r="Z28" s="12" t="s">
        <v>20</v>
      </c>
      <c r="AA28" s="12"/>
      <c r="AB28" s="12"/>
      <c r="AC28" s="12"/>
      <c r="AD28" s="12"/>
      <c r="AE28" s="12">
        <f>IFERROR(VLOOKUP(D28,'logicke ulohy'!A:B,2,FALSE),0)</f>
        <v>20</v>
      </c>
      <c r="AF28" s="12">
        <f t="shared" si="3"/>
        <v>20</v>
      </c>
      <c r="AG28" s="13">
        <f t="shared" si="4"/>
        <v>330</v>
      </c>
      <c r="AH28" s="50">
        <f>VLOOKUP(D28,vyslednycas!A:B,2,FALSE)</f>
        <v>0.12574944444444414</v>
      </c>
      <c r="AI28" s="54">
        <v>17</v>
      </c>
      <c r="AJ28" s="128">
        <v>56</v>
      </c>
      <c r="AK28" s="45">
        <f t="shared" si="2"/>
        <v>2</v>
      </c>
    </row>
    <row r="29" spans="1:37" ht="15.75" thickBot="1">
      <c r="A29" s="82" t="str">
        <f t="shared" si="0"/>
        <v>PittnerMilan</v>
      </c>
      <c r="B29" s="82" t="str">
        <f t="shared" si="1"/>
        <v xml:space="preserve">FryčováJana </v>
      </c>
      <c r="C29" s="48">
        <v>51</v>
      </c>
      <c r="D29" s="49">
        <v>129</v>
      </c>
      <c r="E29" s="10" t="str">
        <f>VLOOKUP(D29,'Startovka dospeli'!$A:$G,2,FALSE)</f>
        <v>Milan</v>
      </c>
      <c r="F29" s="10" t="str">
        <f>VLOOKUP(D29,'Startovka dospeli'!$A:$G,3,FALSE)</f>
        <v>Pittner</v>
      </c>
      <c r="G29" s="10" t="str">
        <f>VLOOKUP(D29,'Startovka dospeli'!$A:$G,4,FALSE)</f>
        <v xml:space="preserve">Jana </v>
      </c>
      <c r="H29" s="10" t="str">
        <f>VLOOKUP(D29,'Startovka dospeli'!$A:$G,5,FALSE)</f>
        <v>Fryčová</v>
      </c>
      <c r="I29" s="10" t="str">
        <f>VLOOKUP(D29,'Startovka dospeli'!$A:$G,6,FALSE)</f>
        <v>To by šlo</v>
      </c>
      <c r="J29" s="12" t="str">
        <f>VLOOKUP(D29,'Startovka dospeli'!$A:$G,7,FALSE)</f>
        <v xml:space="preserve">MIX 65 </v>
      </c>
      <c r="K29" s="12" t="s">
        <v>20</v>
      </c>
      <c r="L29" s="12"/>
      <c r="M29" s="12" t="s">
        <v>20</v>
      </c>
      <c r="N29" s="12">
        <v>30</v>
      </c>
      <c r="O29" s="12" t="s">
        <v>20</v>
      </c>
      <c r="P29" s="12" t="s">
        <v>20</v>
      </c>
      <c r="Q29" s="12" t="s">
        <v>20</v>
      </c>
      <c r="R29" s="12" t="s">
        <v>20</v>
      </c>
      <c r="S29" s="12" t="s">
        <v>20</v>
      </c>
      <c r="T29" s="12" t="s">
        <v>20</v>
      </c>
      <c r="U29" s="12" t="s">
        <v>20</v>
      </c>
      <c r="V29" s="12"/>
      <c r="W29" s="12" t="s">
        <v>20</v>
      </c>
      <c r="X29" s="12"/>
      <c r="Y29" s="12"/>
      <c r="Z29" s="12" t="s">
        <v>20</v>
      </c>
      <c r="AA29" s="12"/>
      <c r="AB29" s="12"/>
      <c r="AC29" s="12"/>
      <c r="AD29" s="12" t="s">
        <v>20</v>
      </c>
      <c r="AE29" s="12">
        <f>IFERROR(VLOOKUP(D29,'logicke ulohy'!A:B,2,FALSE),0)</f>
        <v>30</v>
      </c>
      <c r="AF29" s="12">
        <f t="shared" si="3"/>
        <v>40</v>
      </c>
      <c r="AG29" s="13">
        <f t="shared" si="4"/>
        <v>330</v>
      </c>
      <c r="AH29" s="50">
        <f>VLOOKUP(D29,vyslednycas!A:B,2,FALSE)</f>
        <v>0.1272743518518516</v>
      </c>
      <c r="AI29" s="54">
        <v>18</v>
      </c>
      <c r="AJ29" s="128">
        <v>54</v>
      </c>
      <c r="AK29" s="45">
        <f t="shared" si="2"/>
        <v>4</v>
      </c>
    </row>
    <row r="30" spans="1:37" ht="15.75" thickBot="1">
      <c r="A30" s="82" t="str">
        <f t="shared" si="0"/>
        <v>VedralMartin</v>
      </c>
      <c r="B30" s="82" t="str">
        <f t="shared" si="1"/>
        <v>VoseckáVeronika</v>
      </c>
      <c r="C30" s="48">
        <v>52</v>
      </c>
      <c r="D30" s="52">
        <v>61</v>
      </c>
      <c r="E30" s="10" t="str">
        <f>VLOOKUP(D30,'Startovka dospeli'!$A:$G,2,FALSE)</f>
        <v>Martin</v>
      </c>
      <c r="F30" s="10" t="str">
        <f>VLOOKUP(D30,'Startovka dospeli'!$A:$G,3,FALSE)</f>
        <v>Vedral</v>
      </c>
      <c r="G30" s="10" t="str">
        <f>VLOOKUP(D30,'Startovka dospeli'!$A:$G,4,FALSE)</f>
        <v>Veronika</v>
      </c>
      <c r="H30" s="10" t="str">
        <f>VLOOKUP(D30,'Startovka dospeli'!$A:$G,5,FALSE)</f>
        <v>Vosecká</v>
      </c>
      <c r="I30" s="10" t="str">
        <f>VLOOKUP(D30,'Startovka dospeli'!$A:$G,6,FALSE)</f>
        <v>Bikerental.cz</v>
      </c>
      <c r="J30" s="12" t="str">
        <f>VLOOKUP(D30,'Startovka dospeli'!$A:$G,7,FALSE)</f>
        <v xml:space="preserve">MIX 65 </v>
      </c>
      <c r="K30" s="12" t="s">
        <v>20</v>
      </c>
      <c r="L30" s="12"/>
      <c r="M30" s="12" t="s">
        <v>20</v>
      </c>
      <c r="N30" s="12">
        <v>30</v>
      </c>
      <c r="O30" s="12" t="s">
        <v>20</v>
      </c>
      <c r="P30" s="12" t="s">
        <v>20</v>
      </c>
      <c r="Q30" s="12" t="s">
        <v>20</v>
      </c>
      <c r="R30" s="12" t="s">
        <v>20</v>
      </c>
      <c r="S30" s="12" t="s">
        <v>20</v>
      </c>
      <c r="T30" s="12" t="s">
        <v>20</v>
      </c>
      <c r="U30" s="12" t="s">
        <v>20</v>
      </c>
      <c r="V30" s="12" t="s">
        <v>20</v>
      </c>
      <c r="W30" s="12"/>
      <c r="X30" s="12"/>
      <c r="Y30" s="12"/>
      <c r="Z30" s="12" t="s">
        <v>20</v>
      </c>
      <c r="AA30" s="12" t="s">
        <v>20</v>
      </c>
      <c r="AB30" s="12"/>
      <c r="AC30" s="12" t="s">
        <v>20</v>
      </c>
      <c r="AD30" s="12" t="s">
        <v>20</v>
      </c>
      <c r="AE30" s="12">
        <f>IFERROR(VLOOKUP(D30,'logicke ulohy'!A:B,2,FALSE),0)</f>
        <v>20</v>
      </c>
      <c r="AF30" s="12">
        <f t="shared" si="3"/>
        <v>60</v>
      </c>
      <c r="AG30" s="13">
        <f t="shared" si="4"/>
        <v>330</v>
      </c>
      <c r="AH30" s="50">
        <f>VLOOKUP(D30,vyslednycas!A:B,2,FALSE)</f>
        <v>0.12856719907407368</v>
      </c>
      <c r="AI30" s="54">
        <v>19</v>
      </c>
      <c r="AJ30" s="128">
        <v>52</v>
      </c>
      <c r="AK30" s="45">
        <f t="shared" si="2"/>
        <v>6</v>
      </c>
    </row>
    <row r="31" spans="1:37" ht="15.75" thickBot="1">
      <c r="A31" s="82" t="str">
        <f t="shared" si="0"/>
        <v>DoubekMartin</v>
      </c>
      <c r="B31" s="82" t="str">
        <f t="shared" si="1"/>
        <v>DoubkovaKaterina</v>
      </c>
      <c r="C31" s="48">
        <v>53</v>
      </c>
      <c r="D31" s="49">
        <v>75</v>
      </c>
      <c r="E31" s="10" t="str">
        <f>VLOOKUP(D31,'Startovka dospeli'!$A:$G,2,FALSE)</f>
        <v>Martin</v>
      </c>
      <c r="F31" s="10" t="str">
        <f>VLOOKUP(D31,'Startovka dospeli'!$A:$G,3,FALSE)</f>
        <v>Doubek</v>
      </c>
      <c r="G31" s="10" t="str">
        <f>VLOOKUP(D31,'Startovka dospeli'!$A:$G,4,FALSE)</f>
        <v>Katerina</v>
      </c>
      <c r="H31" s="10" t="str">
        <f>VLOOKUP(D31,'Startovka dospeli'!$A:$G,5,FALSE)</f>
        <v>Doubkova</v>
      </c>
      <c r="I31" s="10" t="str">
        <f>VLOOKUP(D31,'Startovka dospeli'!$A:$G,6,FALSE)</f>
        <v>Doubkovic</v>
      </c>
      <c r="J31" s="12" t="str">
        <f>VLOOKUP(D31,'Startovka dospeli'!$A:$G,7,FALSE)</f>
        <v xml:space="preserve">MIX 65 </v>
      </c>
      <c r="K31" s="12" t="s">
        <v>20</v>
      </c>
      <c r="L31" s="12"/>
      <c r="M31" s="12" t="s">
        <v>20</v>
      </c>
      <c r="N31" s="12">
        <v>30</v>
      </c>
      <c r="O31" s="12" t="s">
        <v>20</v>
      </c>
      <c r="P31" s="12" t="s">
        <v>20</v>
      </c>
      <c r="Q31" s="12"/>
      <c r="R31" s="12" t="s">
        <v>20</v>
      </c>
      <c r="S31" s="12" t="s">
        <v>20</v>
      </c>
      <c r="T31" s="12" t="s">
        <v>20</v>
      </c>
      <c r="U31" s="12" t="s">
        <v>20</v>
      </c>
      <c r="V31" s="12" t="s">
        <v>20</v>
      </c>
      <c r="W31" s="12" t="s">
        <v>20</v>
      </c>
      <c r="X31" s="12"/>
      <c r="Y31" s="12"/>
      <c r="Z31" s="12"/>
      <c r="AA31" s="12"/>
      <c r="AB31" s="12"/>
      <c r="AC31" s="12"/>
      <c r="AD31" s="12"/>
      <c r="AE31" s="12">
        <f>IFERROR(VLOOKUP(D31,'logicke ulohy'!A:B,2,FALSE),0)</f>
        <v>30</v>
      </c>
      <c r="AF31" s="12">
        <f t="shared" si="3"/>
        <v>0</v>
      </c>
      <c r="AG31" s="13">
        <f t="shared" si="4"/>
        <v>320</v>
      </c>
      <c r="AH31" s="50">
        <f>VLOOKUP(D31,vyslednycas!A:B,2,FALSE)</f>
        <v>0.11891128472222254</v>
      </c>
      <c r="AI31" s="54">
        <v>20</v>
      </c>
      <c r="AJ31" s="129">
        <v>50</v>
      </c>
      <c r="AK31" s="45">
        <f t="shared" si="2"/>
        <v>0</v>
      </c>
    </row>
    <row r="32" spans="1:37" ht="15.75" thickBot="1">
      <c r="A32" s="82" t="str">
        <f t="shared" si="0"/>
        <v>ValíčkováZuzana</v>
      </c>
      <c r="B32" s="82" t="str">
        <f t="shared" si="1"/>
        <v>ŠemberaMartin</v>
      </c>
      <c r="C32" s="48">
        <v>55</v>
      </c>
      <c r="D32" s="52">
        <v>79</v>
      </c>
      <c r="E32" s="10" t="str">
        <f>VLOOKUP(D32,'Startovka dospeli'!$A:$G,2,FALSE)</f>
        <v>Zuzana</v>
      </c>
      <c r="F32" s="10" t="str">
        <f>VLOOKUP(D32,'Startovka dospeli'!$A:$G,3,FALSE)</f>
        <v>Valíčková</v>
      </c>
      <c r="G32" s="10" t="str">
        <f>VLOOKUP(D32,'Startovka dospeli'!$A:$G,4,FALSE)</f>
        <v>Martin</v>
      </c>
      <c r="H32" s="10" t="str">
        <f>VLOOKUP(D32,'Startovka dospeli'!$A:$G,5,FALSE)</f>
        <v>Šembera</v>
      </c>
      <c r="I32" s="10" t="str">
        <f>VLOOKUP(D32,'Startovka dospeli'!$A:$G,6,FALSE)</f>
        <v>Cvalouš Gustávo</v>
      </c>
      <c r="J32" s="12" t="str">
        <f>VLOOKUP(D32,'Startovka dospeli'!$A:$G,7,FALSE)</f>
        <v xml:space="preserve">MIX 65 </v>
      </c>
      <c r="K32" s="12" t="s">
        <v>20</v>
      </c>
      <c r="L32" s="12">
        <v>40</v>
      </c>
      <c r="M32" s="12" t="s">
        <v>20</v>
      </c>
      <c r="N32" s="12">
        <v>30</v>
      </c>
      <c r="O32" s="12" t="s">
        <v>20</v>
      </c>
      <c r="P32" s="12" t="s">
        <v>20</v>
      </c>
      <c r="Q32" s="12"/>
      <c r="R32" s="12"/>
      <c r="S32" s="12"/>
      <c r="T32" s="12" t="s">
        <v>20</v>
      </c>
      <c r="U32" s="12"/>
      <c r="V32" s="12" t="s">
        <v>20</v>
      </c>
      <c r="W32" s="12" t="s">
        <v>20</v>
      </c>
      <c r="X32" s="12" t="s">
        <v>20</v>
      </c>
      <c r="Y32" s="12" t="s">
        <v>20</v>
      </c>
      <c r="Z32" s="12" t="s">
        <v>20</v>
      </c>
      <c r="AA32" s="12" t="s">
        <v>20</v>
      </c>
      <c r="AB32" s="12"/>
      <c r="AC32" s="12" t="s">
        <v>20</v>
      </c>
      <c r="AD32" s="12"/>
      <c r="AE32" s="12">
        <f>IFERROR(VLOOKUP(D32,'logicke ulohy'!A:B,2,FALSE),0)</f>
        <v>20</v>
      </c>
      <c r="AF32" s="12">
        <f t="shared" si="3"/>
        <v>0</v>
      </c>
      <c r="AG32" s="13">
        <f t="shared" si="4"/>
        <v>320</v>
      </c>
      <c r="AH32" s="50">
        <f>VLOOKUP(D32,vyslednycas!A:B,2,FALSE)</f>
        <v>0.12303521990740765</v>
      </c>
      <c r="AI32" s="54">
        <v>21</v>
      </c>
      <c r="AJ32" s="128">
        <v>49</v>
      </c>
      <c r="AK32" s="45">
        <f t="shared" si="2"/>
        <v>0</v>
      </c>
    </row>
    <row r="33" spans="1:37" ht="15.75" thickBot="1">
      <c r="A33" s="82" t="str">
        <f t="shared" si="0"/>
        <v>AlbrechtováAneta</v>
      </c>
      <c r="B33" s="82" t="str">
        <f t="shared" si="1"/>
        <v>MelicharPetr</v>
      </c>
      <c r="C33" s="48">
        <v>56</v>
      </c>
      <c r="D33" s="49">
        <v>102</v>
      </c>
      <c r="E33" s="10" t="str">
        <f>VLOOKUP(D33,'Startovka dospeli'!$A:$G,2,FALSE)</f>
        <v>Aneta</v>
      </c>
      <c r="F33" s="10" t="str">
        <f>VLOOKUP(D33,'Startovka dospeli'!$A:$G,3,FALSE)</f>
        <v>Albrechtová</v>
      </c>
      <c r="G33" s="10" t="str">
        <f>VLOOKUP(D33,'Startovka dospeli'!$A:$G,4,FALSE)</f>
        <v>Petr</v>
      </c>
      <c r="H33" s="10" t="str">
        <f>VLOOKUP(D33,'Startovka dospeli'!$A:$G,5,FALSE)</f>
        <v>Melichar</v>
      </c>
      <c r="I33" s="10">
        <f>VLOOKUP(D33,'Startovka dospeli'!$A:$G,6,FALSE)</f>
        <v>0</v>
      </c>
      <c r="J33" s="12" t="str">
        <f>VLOOKUP(D33,'Startovka dospeli'!$A:$G,7,FALSE)</f>
        <v xml:space="preserve">MIX 65 </v>
      </c>
      <c r="K33" s="12" t="s">
        <v>20</v>
      </c>
      <c r="L33" s="12"/>
      <c r="M33" s="12" t="s">
        <v>20</v>
      </c>
      <c r="N33" s="12">
        <v>30</v>
      </c>
      <c r="O33" s="12"/>
      <c r="P33" s="12" t="s">
        <v>20</v>
      </c>
      <c r="Q33" s="12" t="s">
        <v>20</v>
      </c>
      <c r="R33" s="12" t="s">
        <v>20</v>
      </c>
      <c r="S33" s="12"/>
      <c r="T33" s="12" t="s">
        <v>20</v>
      </c>
      <c r="U33" s="12" t="s">
        <v>20</v>
      </c>
      <c r="V33" s="12" t="s">
        <v>20</v>
      </c>
      <c r="W33" s="12" t="s">
        <v>20</v>
      </c>
      <c r="X33" s="12"/>
      <c r="Y33" s="12"/>
      <c r="Z33" s="12" t="s">
        <v>20</v>
      </c>
      <c r="AA33" s="12"/>
      <c r="AB33" s="12"/>
      <c r="AC33" s="12" t="s">
        <v>20</v>
      </c>
      <c r="AD33" s="12" t="s">
        <v>20</v>
      </c>
      <c r="AE33" s="12">
        <f>IFERROR(VLOOKUP(D33,'logicke ulohy'!A:B,2,FALSE),0)</f>
        <v>30</v>
      </c>
      <c r="AF33" s="12">
        <f t="shared" si="3"/>
        <v>0</v>
      </c>
      <c r="AG33" s="13">
        <f t="shared" si="4"/>
        <v>320</v>
      </c>
      <c r="AH33" s="50">
        <f>VLOOKUP(D33,vyslednycas!A:B,2,FALSE)</f>
        <v>0.12376869212962979</v>
      </c>
      <c r="AI33" s="54">
        <v>22</v>
      </c>
      <c r="AJ33" s="128">
        <v>48</v>
      </c>
      <c r="AK33" s="45">
        <f t="shared" si="2"/>
        <v>0</v>
      </c>
    </row>
    <row r="34" spans="1:37" ht="15.75" thickBot="1">
      <c r="A34" s="82" t="str">
        <f t="shared" si="0"/>
        <v xml:space="preserve">MarkováAnna </v>
      </c>
      <c r="B34" s="82" t="str">
        <f t="shared" si="1"/>
        <v>PolákMichal</v>
      </c>
      <c r="C34" s="48">
        <v>57</v>
      </c>
      <c r="D34" s="52">
        <v>132</v>
      </c>
      <c r="E34" s="10" t="str">
        <f>VLOOKUP(D34,'Startovka dospeli'!$A:$G,2,FALSE)</f>
        <v xml:space="preserve">Anna </v>
      </c>
      <c r="F34" s="10" t="str">
        <f>VLOOKUP(D34,'Startovka dospeli'!$A:$G,3,FALSE)</f>
        <v>Marková</v>
      </c>
      <c r="G34" s="10" t="str">
        <f>VLOOKUP(D34,'Startovka dospeli'!$A:$G,4,FALSE)</f>
        <v>Michal</v>
      </c>
      <c r="H34" s="10" t="str">
        <f>VLOOKUP(D34,'Startovka dospeli'!$A:$G,5,FALSE)</f>
        <v>Polák</v>
      </c>
      <c r="I34" s="10" t="str">
        <f>VLOOKUP(D34,'Startovka dospeli'!$A:$G,6,FALSE)</f>
        <v>mc10</v>
      </c>
      <c r="J34" s="12" t="str">
        <f>VLOOKUP(D34,'Startovka dospeli'!$A:$G,7,FALSE)</f>
        <v xml:space="preserve">MIX 65 </v>
      </c>
      <c r="K34" s="12" t="s">
        <v>20</v>
      </c>
      <c r="L34" s="12">
        <v>50</v>
      </c>
      <c r="M34" s="12" t="s">
        <v>20</v>
      </c>
      <c r="N34" s="12">
        <v>30</v>
      </c>
      <c r="O34" s="12" t="s">
        <v>20</v>
      </c>
      <c r="P34" s="12" t="s">
        <v>20</v>
      </c>
      <c r="Q34" s="12"/>
      <c r="R34" s="12"/>
      <c r="S34" s="12"/>
      <c r="T34" s="12"/>
      <c r="U34" s="12"/>
      <c r="V34" s="12" t="s">
        <v>20</v>
      </c>
      <c r="W34" s="12" t="s">
        <v>20</v>
      </c>
      <c r="X34" s="12" t="s">
        <v>20</v>
      </c>
      <c r="Y34" s="12" t="s">
        <v>20</v>
      </c>
      <c r="Z34" s="12" t="s">
        <v>20</v>
      </c>
      <c r="AA34" s="12" t="s">
        <v>20</v>
      </c>
      <c r="AB34" s="12" t="s">
        <v>20</v>
      </c>
      <c r="AC34" s="12" t="s">
        <v>20</v>
      </c>
      <c r="AD34" s="12"/>
      <c r="AE34" s="12">
        <f>IFERROR(VLOOKUP(D34,'logicke ulohy'!A:B,2,FALSE),0)</f>
        <v>10</v>
      </c>
      <c r="AF34" s="12">
        <f t="shared" si="3"/>
        <v>0</v>
      </c>
      <c r="AG34" s="13">
        <f t="shared" si="4"/>
        <v>320</v>
      </c>
      <c r="AH34" s="50">
        <f>VLOOKUP(D34,vyslednycas!A:B,2,FALSE)</f>
        <v>0.12430555555555556</v>
      </c>
      <c r="AI34" s="54">
        <v>23</v>
      </c>
      <c r="AJ34" s="128">
        <v>47</v>
      </c>
      <c r="AK34" s="45">
        <f t="shared" si="2"/>
        <v>0</v>
      </c>
    </row>
    <row r="35" spans="1:37" ht="15.75" thickBot="1">
      <c r="A35" s="82" t="str">
        <f t="shared" si="0"/>
        <v>HorákováMalvína</v>
      </c>
      <c r="B35" s="82" t="str">
        <f t="shared" si="1"/>
        <v>SihelskýMichal</v>
      </c>
      <c r="C35" s="48">
        <v>58</v>
      </c>
      <c r="D35" s="49">
        <v>35</v>
      </c>
      <c r="E35" s="10" t="str">
        <f>VLOOKUP(D35,'Startovka dospeli'!$A:$G,2,FALSE)</f>
        <v>Malvína</v>
      </c>
      <c r="F35" s="10" t="str">
        <f>VLOOKUP(D35,'Startovka dospeli'!$A:$G,3,FALSE)</f>
        <v>Horáková</v>
      </c>
      <c r="G35" s="10" t="str">
        <f>VLOOKUP(D35,'Startovka dospeli'!$A:$G,4,FALSE)</f>
        <v>Michal</v>
      </c>
      <c r="H35" s="10" t="str">
        <f>VLOOKUP(D35,'Startovka dospeli'!$A:$G,5,FALSE)</f>
        <v>Sihelský</v>
      </c>
      <c r="I35" s="10" t="str">
        <f>VLOOKUP(D35,'Startovka dospeli'!$A:$G,6,FALSE)</f>
        <v>Tragédové</v>
      </c>
      <c r="J35" s="12" t="str">
        <f>VLOOKUP(D35,'Startovka dospeli'!$A:$G,7,FALSE)</f>
        <v xml:space="preserve">MIX 65 </v>
      </c>
      <c r="K35" s="12" t="s">
        <v>20</v>
      </c>
      <c r="L35" s="12"/>
      <c r="M35" s="12" t="s">
        <v>20</v>
      </c>
      <c r="N35" s="12">
        <v>30</v>
      </c>
      <c r="O35" s="12"/>
      <c r="P35" s="12" t="s">
        <v>20</v>
      </c>
      <c r="Q35" s="12" t="s">
        <v>20</v>
      </c>
      <c r="R35" s="12" t="s">
        <v>20</v>
      </c>
      <c r="S35" s="12" t="s">
        <v>20</v>
      </c>
      <c r="T35" s="12" t="s">
        <v>20</v>
      </c>
      <c r="U35" s="12" t="s">
        <v>20</v>
      </c>
      <c r="V35" s="12" t="s">
        <v>20</v>
      </c>
      <c r="W35" s="12" t="s">
        <v>20</v>
      </c>
      <c r="X35" s="12"/>
      <c r="Y35" s="12"/>
      <c r="Z35" s="12" t="s">
        <v>20</v>
      </c>
      <c r="AA35" s="12"/>
      <c r="AB35" s="12"/>
      <c r="AC35" s="12"/>
      <c r="AD35" s="12"/>
      <c r="AE35" s="12">
        <f>IFERROR(VLOOKUP(D35,'logicke ulohy'!A:B,2,FALSE),0)</f>
        <v>20</v>
      </c>
      <c r="AF35" s="12">
        <f t="shared" si="3"/>
        <v>0</v>
      </c>
      <c r="AG35" s="13">
        <f t="shared" si="4"/>
        <v>320</v>
      </c>
      <c r="AH35" s="50">
        <f>VLOOKUP(D35,vyslednycas!A:B,2,FALSE)</f>
        <v>0.12437406250000049</v>
      </c>
      <c r="AI35" s="54">
        <v>24</v>
      </c>
      <c r="AJ35" s="128">
        <v>46</v>
      </c>
      <c r="AK35" s="45">
        <f t="shared" si="2"/>
        <v>0</v>
      </c>
    </row>
    <row r="36" spans="1:37" ht="15.75" thickBot="1">
      <c r="A36" s="82" t="str">
        <f t="shared" si="0"/>
        <v>MichnováMichala</v>
      </c>
      <c r="B36" s="82" t="str">
        <f t="shared" si="1"/>
        <v>MichnaPavel</v>
      </c>
      <c r="C36" s="48">
        <v>59</v>
      </c>
      <c r="D36" s="52">
        <v>49</v>
      </c>
      <c r="E36" s="10" t="str">
        <f>VLOOKUP(D36,'Startovka dospeli'!$A:$G,2,FALSE)</f>
        <v>Michala</v>
      </c>
      <c r="F36" s="10" t="str">
        <f>VLOOKUP(D36,'Startovka dospeli'!$A:$G,3,FALSE)</f>
        <v>Michnová</v>
      </c>
      <c r="G36" s="10" t="str">
        <f>VLOOKUP(D36,'Startovka dospeli'!$A:$G,4,FALSE)</f>
        <v>Pavel</v>
      </c>
      <c r="H36" s="10" t="str">
        <f>VLOOKUP(D36,'Startovka dospeli'!$A:$G,5,FALSE)</f>
        <v>Michna</v>
      </c>
      <c r="I36" s="10" t="str">
        <f>VLOOKUP(D36,'Startovka dospeli'!$A:$G,6,FALSE)</f>
        <v>Michnatka</v>
      </c>
      <c r="J36" s="12" t="str">
        <f>VLOOKUP(D36,'Startovka dospeli'!$A:$G,7,FALSE)</f>
        <v xml:space="preserve">MIX 65 </v>
      </c>
      <c r="K36" s="12" t="s">
        <v>20</v>
      </c>
      <c r="L36" s="12">
        <v>40</v>
      </c>
      <c r="M36" s="12" t="s">
        <v>20</v>
      </c>
      <c r="N36" s="12">
        <v>30</v>
      </c>
      <c r="O36" s="12" t="s">
        <v>20</v>
      </c>
      <c r="P36" s="12"/>
      <c r="Q36" s="12" t="s">
        <v>20</v>
      </c>
      <c r="R36" s="12" t="s">
        <v>20</v>
      </c>
      <c r="S36" s="12"/>
      <c r="T36" s="12"/>
      <c r="U36" s="12"/>
      <c r="V36" s="12"/>
      <c r="W36" s="12" t="s">
        <v>20</v>
      </c>
      <c r="X36" s="12"/>
      <c r="Y36" s="12"/>
      <c r="Z36" s="12" t="s">
        <v>20</v>
      </c>
      <c r="AA36" s="12" t="s">
        <v>20</v>
      </c>
      <c r="AB36" s="12" t="s">
        <v>20</v>
      </c>
      <c r="AC36" s="12"/>
      <c r="AD36" s="12"/>
      <c r="AE36" s="12">
        <f>IFERROR(VLOOKUP(D36,'logicke ulohy'!A:B,2,FALSE),0)</f>
        <v>10</v>
      </c>
      <c r="AF36" s="12">
        <f t="shared" si="3"/>
        <v>0</v>
      </c>
      <c r="AG36" s="13">
        <f t="shared" si="4"/>
        <v>320</v>
      </c>
      <c r="AH36" s="50">
        <f>VLOOKUP(D36,vyslednycas!A:B,2,FALSE)</f>
        <v>0.12482341435185235</v>
      </c>
      <c r="AI36" s="54">
        <v>25</v>
      </c>
      <c r="AJ36" s="128">
        <v>45</v>
      </c>
      <c r="AK36" s="45">
        <f t="shared" si="2"/>
        <v>0</v>
      </c>
    </row>
    <row r="37" spans="1:37" ht="15.75" thickBot="1">
      <c r="A37" s="82" t="str">
        <f t="shared" si="0"/>
        <v>KalfusLukáš</v>
      </c>
      <c r="B37" s="82" t="str">
        <f t="shared" si="1"/>
        <v>FlašarováKarolína</v>
      </c>
      <c r="C37" s="48">
        <v>60</v>
      </c>
      <c r="D37" s="49">
        <v>146</v>
      </c>
      <c r="E37" s="10" t="str">
        <f>VLOOKUP(D37,'Startovka dospeli'!$A:$G,2,FALSE)</f>
        <v>Lukáš</v>
      </c>
      <c r="F37" s="10" t="str">
        <f>VLOOKUP(D37,'Startovka dospeli'!$A:$G,3,FALSE)</f>
        <v>Kalfus</v>
      </c>
      <c r="G37" s="10" t="str">
        <f>VLOOKUP(D37,'Startovka dospeli'!$A:$G,4,FALSE)</f>
        <v>Karolína</v>
      </c>
      <c r="H37" s="10" t="str">
        <f>VLOOKUP(D37,'Startovka dospeli'!$A:$G,5,FALSE)</f>
        <v>Flašarová</v>
      </c>
      <c r="I37" s="10" t="str">
        <f>VLOOKUP(D37,'Startovka dospeli'!$A:$G,6,FALSE)</f>
        <v>SK Aktis</v>
      </c>
      <c r="J37" s="12" t="str">
        <f>VLOOKUP(D37,'Startovka dospeli'!$A:$G,7,FALSE)</f>
        <v xml:space="preserve">MIX 65 </v>
      </c>
      <c r="K37" s="12" t="s">
        <v>20</v>
      </c>
      <c r="L37" s="12"/>
      <c r="M37" s="12" t="s">
        <v>20</v>
      </c>
      <c r="N37" s="12">
        <v>30</v>
      </c>
      <c r="O37" s="12" t="s">
        <v>20</v>
      </c>
      <c r="P37" s="12" t="s">
        <v>20</v>
      </c>
      <c r="Q37" s="12" t="s">
        <v>20</v>
      </c>
      <c r="R37" s="12" t="s">
        <v>20</v>
      </c>
      <c r="S37" s="12" t="s">
        <v>20</v>
      </c>
      <c r="T37" s="12" t="s">
        <v>20</v>
      </c>
      <c r="U37" s="12"/>
      <c r="V37" s="12"/>
      <c r="W37" s="12" t="s">
        <v>20</v>
      </c>
      <c r="X37" s="12"/>
      <c r="Y37" s="12"/>
      <c r="Z37" s="12"/>
      <c r="AA37" s="12"/>
      <c r="AB37" s="12"/>
      <c r="AC37" s="12" t="s">
        <v>20</v>
      </c>
      <c r="AD37" s="12"/>
      <c r="AE37" s="12">
        <f>IFERROR(VLOOKUP(D37,'logicke ulohy'!A:B,2,FALSE),0)</f>
        <v>20</v>
      </c>
      <c r="AF37" s="12">
        <f t="shared" si="3"/>
        <v>10</v>
      </c>
      <c r="AG37" s="13">
        <f t="shared" si="4"/>
        <v>320</v>
      </c>
      <c r="AH37" s="50">
        <f>VLOOKUP(D37,vyslednycas!A:B,2,FALSE)</f>
        <v>0.12565090277777807</v>
      </c>
      <c r="AI37" s="54">
        <v>26</v>
      </c>
      <c r="AJ37" s="128">
        <v>44</v>
      </c>
      <c r="AK37" s="45">
        <f t="shared" si="2"/>
        <v>1</v>
      </c>
    </row>
    <row r="38" spans="1:37" ht="15.75" thickBot="1">
      <c r="A38" s="82" t="str">
        <f t="shared" si="0"/>
        <v>FlašarováNikol</v>
      </c>
      <c r="B38" s="82" t="str">
        <f t="shared" si="1"/>
        <v>DrdlíčekMichael</v>
      </c>
      <c r="C38" s="48">
        <v>61</v>
      </c>
      <c r="D38" s="52">
        <v>145</v>
      </c>
      <c r="E38" s="10" t="str">
        <f>VLOOKUP(D38,'Startovka dospeli'!$A:$G,2,FALSE)</f>
        <v>Nikol</v>
      </c>
      <c r="F38" s="10" t="str">
        <f>VLOOKUP(D38,'Startovka dospeli'!$A:$G,3,FALSE)</f>
        <v>Flašarová</v>
      </c>
      <c r="G38" s="10" t="str">
        <f>VLOOKUP(D38,'Startovka dospeli'!$A:$G,4,FALSE)</f>
        <v>Michael</v>
      </c>
      <c r="H38" s="10" t="str">
        <f>VLOOKUP(D38,'Startovka dospeli'!$A:$G,5,FALSE)</f>
        <v>Drdlíček</v>
      </c>
      <c r="I38" s="10" t="str">
        <f>VLOOKUP(D38,'Startovka dospeli'!$A:$G,6,FALSE)</f>
        <v>SK Aktis Praha</v>
      </c>
      <c r="J38" s="12" t="str">
        <f>VLOOKUP(D38,'Startovka dospeli'!$A:$G,7,FALSE)</f>
        <v xml:space="preserve">MIX 65 </v>
      </c>
      <c r="K38" s="12" t="s">
        <v>20</v>
      </c>
      <c r="L38" s="12"/>
      <c r="M38" s="12" t="s">
        <v>20</v>
      </c>
      <c r="N38" s="12">
        <v>30</v>
      </c>
      <c r="O38" s="12" t="s">
        <v>20</v>
      </c>
      <c r="P38" s="12" t="s">
        <v>20</v>
      </c>
      <c r="Q38" s="12" t="s">
        <v>20</v>
      </c>
      <c r="R38" s="12" t="s">
        <v>20</v>
      </c>
      <c r="S38" s="12" t="s">
        <v>20</v>
      </c>
      <c r="T38" s="12" t="s">
        <v>20</v>
      </c>
      <c r="U38" s="12" t="s">
        <v>20</v>
      </c>
      <c r="V38" s="12"/>
      <c r="W38" s="12" t="s">
        <v>20</v>
      </c>
      <c r="X38" s="12"/>
      <c r="Y38" s="12"/>
      <c r="Z38" s="12"/>
      <c r="AA38" s="12"/>
      <c r="AB38" s="12"/>
      <c r="AC38" s="12" t="s">
        <v>20</v>
      </c>
      <c r="AD38" s="12"/>
      <c r="AE38" s="12">
        <f>IFERROR(VLOOKUP(D38,'logicke ulohy'!A:B,2,FALSE),0)</f>
        <v>10</v>
      </c>
      <c r="AF38" s="12">
        <f t="shared" si="3"/>
        <v>20</v>
      </c>
      <c r="AG38" s="13">
        <f t="shared" si="4"/>
        <v>320</v>
      </c>
      <c r="AH38" s="50">
        <f>VLOOKUP(D38,vyslednycas!A:B,2,FALSE)</f>
        <v>0.12603664351851906</v>
      </c>
      <c r="AI38" s="54">
        <v>27</v>
      </c>
      <c r="AJ38" s="128">
        <v>43</v>
      </c>
      <c r="AK38" s="45">
        <f t="shared" si="2"/>
        <v>2</v>
      </c>
    </row>
    <row r="39" spans="1:37" ht="15.75" thickBot="1">
      <c r="A39" s="82" t="str">
        <f t="shared" si="0"/>
        <v>RokosPavel</v>
      </c>
      <c r="B39" s="82" t="str">
        <f t="shared" si="1"/>
        <v>RokosováMartina</v>
      </c>
      <c r="C39" s="48">
        <v>65</v>
      </c>
      <c r="D39" s="49">
        <v>83</v>
      </c>
      <c r="E39" s="10" t="str">
        <f>VLOOKUP(D39,'Startovka dospeli'!$A:$G,2,FALSE)</f>
        <v>Pavel</v>
      </c>
      <c r="F39" s="10" t="str">
        <f>VLOOKUP(D39,'Startovka dospeli'!$A:$G,3,FALSE)</f>
        <v>Rokos</v>
      </c>
      <c r="G39" s="10" t="str">
        <f>VLOOKUP(D39,'Startovka dospeli'!$A:$G,4,FALSE)</f>
        <v>Martina</v>
      </c>
      <c r="H39" s="10" t="str">
        <f>VLOOKUP(D39,'Startovka dospeli'!$A:$G,5,FALSE)</f>
        <v>Rokosová</v>
      </c>
      <c r="I39" s="10" t="str">
        <f>VLOOKUP(D39,'Startovka dospeli'!$A:$G,6,FALSE)</f>
        <v>Manželka má vždycky pravdu</v>
      </c>
      <c r="J39" s="12" t="str">
        <f>VLOOKUP(D39,'Startovka dospeli'!$A:$G,7,FALSE)</f>
        <v xml:space="preserve">MIX 65 </v>
      </c>
      <c r="K39" s="12" t="s">
        <v>20</v>
      </c>
      <c r="L39" s="12">
        <v>40</v>
      </c>
      <c r="M39" s="12" t="s">
        <v>20</v>
      </c>
      <c r="N39" s="12">
        <v>30</v>
      </c>
      <c r="O39" s="12" t="s">
        <v>20</v>
      </c>
      <c r="P39" s="12" t="s">
        <v>20</v>
      </c>
      <c r="Q39" s="12"/>
      <c r="R39" s="12"/>
      <c r="S39" s="12"/>
      <c r="T39" s="12"/>
      <c r="U39" s="12"/>
      <c r="V39" s="12" t="s">
        <v>20</v>
      </c>
      <c r="W39" s="12" t="s">
        <v>20</v>
      </c>
      <c r="X39" s="12" t="s">
        <v>20</v>
      </c>
      <c r="Y39" s="12" t="s">
        <v>20</v>
      </c>
      <c r="Z39" s="12" t="s">
        <v>20</v>
      </c>
      <c r="AA39" s="12" t="s">
        <v>20</v>
      </c>
      <c r="AB39" s="12"/>
      <c r="AC39" s="12" t="s">
        <v>20</v>
      </c>
      <c r="AD39" s="12"/>
      <c r="AE39" s="12">
        <f>IFERROR(VLOOKUP(D39,'logicke ulohy'!A:B,2,FALSE),0)</f>
        <v>20</v>
      </c>
      <c r="AF39" s="12">
        <f t="shared" si="3"/>
        <v>0</v>
      </c>
      <c r="AG39" s="13">
        <f t="shared" si="4"/>
        <v>310</v>
      </c>
      <c r="AH39" s="50">
        <f>VLOOKUP(D39,vyslednycas!A:B,2,FALSE)</f>
        <v>0.12088370370370377</v>
      </c>
      <c r="AI39" s="54">
        <v>28</v>
      </c>
      <c r="AJ39" s="128">
        <v>42</v>
      </c>
      <c r="AK39" s="45">
        <f t="shared" si="2"/>
        <v>0</v>
      </c>
    </row>
    <row r="40" spans="1:37" ht="15.75" thickBot="1">
      <c r="A40" s="82" t="str">
        <f t="shared" si="0"/>
        <v>HejdaJan</v>
      </c>
      <c r="B40" s="82" t="str">
        <f t="shared" si="1"/>
        <v>PlankováLucie</v>
      </c>
      <c r="C40" s="48">
        <v>66</v>
      </c>
      <c r="D40" s="52">
        <v>150</v>
      </c>
      <c r="E40" s="10" t="str">
        <f>VLOOKUP(D40,'Startovka dospeli'!$A:$G,2,FALSE)</f>
        <v>Jan</v>
      </c>
      <c r="F40" s="10" t="str">
        <f>VLOOKUP(D40,'Startovka dospeli'!$A:$G,3,FALSE)</f>
        <v>Hejda</v>
      </c>
      <c r="G40" s="10" t="str">
        <f>VLOOKUP(D40,'Startovka dospeli'!$A:$G,4,FALSE)</f>
        <v>Lucie</v>
      </c>
      <c r="H40" s="10" t="str">
        <f>VLOOKUP(D40,'Startovka dospeli'!$A:$G,5,FALSE)</f>
        <v>Planková</v>
      </c>
      <c r="I40" s="10" t="str">
        <f>VLOOKUP(D40,'Startovka dospeli'!$A:$G,6,FALSE)</f>
        <v>Havri Havri</v>
      </c>
      <c r="J40" s="12" t="str">
        <f>VLOOKUP(D40,'Startovka dospeli'!$A:$G,7,FALSE)</f>
        <v xml:space="preserve">MIX 65 </v>
      </c>
      <c r="K40" s="12" t="s">
        <v>20</v>
      </c>
      <c r="L40" s="12">
        <v>50</v>
      </c>
      <c r="M40" s="12" t="s">
        <v>20</v>
      </c>
      <c r="N40" s="12">
        <v>30</v>
      </c>
      <c r="O40" s="12" t="s">
        <v>20</v>
      </c>
      <c r="P40" s="12"/>
      <c r="Q40" s="12" t="s">
        <v>20</v>
      </c>
      <c r="R40" s="12" t="s">
        <v>20</v>
      </c>
      <c r="S40" s="12"/>
      <c r="T40" s="12"/>
      <c r="U40" s="12"/>
      <c r="V40" s="12"/>
      <c r="W40" s="12"/>
      <c r="X40" s="12"/>
      <c r="Y40" s="12"/>
      <c r="Z40" s="12"/>
      <c r="AA40" s="12" t="s">
        <v>20</v>
      </c>
      <c r="AB40" s="12" t="s">
        <v>20</v>
      </c>
      <c r="AC40" s="12" t="s">
        <v>20</v>
      </c>
      <c r="AD40" s="12"/>
      <c r="AE40" s="12">
        <f>IFERROR(VLOOKUP(D40,'logicke ulohy'!A:B,2,FALSE),0)</f>
        <v>20</v>
      </c>
      <c r="AF40" s="12">
        <f t="shared" si="3"/>
        <v>20</v>
      </c>
      <c r="AG40" s="13">
        <f t="shared" si="4"/>
        <v>310</v>
      </c>
      <c r="AH40" s="50">
        <f>VLOOKUP(D40,vyslednycas!A:B,2,FALSE)</f>
        <v>0.12617386574074119</v>
      </c>
      <c r="AI40" s="54">
        <v>29</v>
      </c>
      <c r="AJ40" s="128">
        <v>41</v>
      </c>
      <c r="AK40" s="45">
        <f t="shared" si="2"/>
        <v>2</v>
      </c>
    </row>
    <row r="41" spans="1:37" ht="15.75" thickBot="1">
      <c r="A41" s="82" t="str">
        <f t="shared" si="0"/>
        <v>NedorostováTereza</v>
      </c>
      <c r="B41" s="82" t="str">
        <f t="shared" si="1"/>
        <v>BryndaJaroslav</v>
      </c>
      <c r="C41" s="48">
        <v>67</v>
      </c>
      <c r="D41" s="49">
        <v>139</v>
      </c>
      <c r="E41" s="10" t="str">
        <f>VLOOKUP(D41,'Startovka dospeli'!$A:$G,2,FALSE)</f>
        <v>Tereza</v>
      </c>
      <c r="F41" s="10" t="str">
        <f>VLOOKUP(D41,'Startovka dospeli'!$A:$G,3,FALSE)</f>
        <v>Nedorostová</v>
      </c>
      <c r="G41" s="10" t="str">
        <f>VLOOKUP(D41,'Startovka dospeli'!$A:$G,4,FALSE)</f>
        <v>Jaroslav</v>
      </c>
      <c r="H41" s="10" t="str">
        <f>VLOOKUP(D41,'Startovka dospeli'!$A:$G,5,FALSE)</f>
        <v>Brynda</v>
      </c>
      <c r="I41" s="10" t="str">
        <f>VLOOKUP(D41,'Startovka dospeli'!$A:$G,6,FALSE)</f>
        <v>BSK racing team</v>
      </c>
      <c r="J41" s="12" t="str">
        <f>VLOOKUP(D41,'Startovka dospeli'!$A:$G,7,FALSE)</f>
        <v xml:space="preserve">MIX 65 </v>
      </c>
      <c r="K41" s="12" t="s">
        <v>20</v>
      </c>
      <c r="L41" s="12"/>
      <c r="M41" s="12" t="s">
        <v>20</v>
      </c>
      <c r="N41" s="12">
        <v>30</v>
      </c>
      <c r="O41" s="12" t="s">
        <v>20</v>
      </c>
      <c r="P41" s="12" t="s">
        <v>20</v>
      </c>
      <c r="Q41" s="12" t="s">
        <v>20</v>
      </c>
      <c r="R41" s="12" t="s">
        <v>20</v>
      </c>
      <c r="S41" s="12" t="s">
        <v>20</v>
      </c>
      <c r="T41" s="12" t="s">
        <v>20</v>
      </c>
      <c r="U41" s="12" t="s">
        <v>20</v>
      </c>
      <c r="V41" s="12"/>
      <c r="W41" s="12"/>
      <c r="X41" s="12" t="s">
        <v>20</v>
      </c>
      <c r="Y41" s="12" t="s">
        <v>20</v>
      </c>
      <c r="Z41" s="12" t="s">
        <v>20</v>
      </c>
      <c r="AA41" s="12"/>
      <c r="AB41" s="12"/>
      <c r="AC41" s="12" t="s">
        <v>20</v>
      </c>
      <c r="AD41" s="12" t="s">
        <v>20</v>
      </c>
      <c r="AE41" s="12">
        <f>IFERROR(VLOOKUP(D41,'logicke ulohy'!A:B,2,FALSE),0)</f>
        <v>0</v>
      </c>
      <c r="AF41" s="12">
        <f t="shared" si="3"/>
        <v>70</v>
      </c>
      <c r="AG41" s="13">
        <f t="shared" si="4"/>
        <v>310</v>
      </c>
      <c r="AH41" s="50">
        <f>VLOOKUP(D41,vyslednycas!A:B,2,FALSE)</f>
        <v>0.12960543981481434</v>
      </c>
      <c r="AI41" s="54">
        <v>30</v>
      </c>
      <c r="AJ41" s="128">
        <v>40</v>
      </c>
      <c r="AK41" s="45">
        <f t="shared" si="2"/>
        <v>7</v>
      </c>
    </row>
    <row r="42" spans="1:37" ht="15.75" thickBot="1">
      <c r="A42" s="82" t="str">
        <f t="shared" si="0"/>
        <v>VlkováMarkéta</v>
      </c>
      <c r="B42" s="82" t="str">
        <f t="shared" si="1"/>
        <v>ProcházkaJakub</v>
      </c>
      <c r="C42" s="48">
        <v>68</v>
      </c>
      <c r="D42" s="52">
        <v>125</v>
      </c>
      <c r="E42" s="10" t="str">
        <f>VLOOKUP(D42,'Startovka dospeli'!$A:$G,2,FALSE)</f>
        <v>Markéta</v>
      </c>
      <c r="F42" s="10" t="str">
        <f>VLOOKUP(D42,'Startovka dospeli'!$A:$G,3,FALSE)</f>
        <v>Vlková</v>
      </c>
      <c r="G42" s="10" t="str">
        <f>VLOOKUP(D42,'Startovka dospeli'!$A:$G,4,FALSE)</f>
        <v>Jakub</v>
      </c>
      <c r="H42" s="10" t="str">
        <f>VLOOKUP(D42,'Startovka dospeli'!$A:$G,5,FALSE)</f>
        <v>Procházka</v>
      </c>
      <c r="I42" s="10" t="str">
        <f>VLOOKUP(D42,'Startovka dospeli'!$A:$G,6,FALSE)</f>
        <v>MaJa</v>
      </c>
      <c r="J42" s="12" t="str">
        <f>VLOOKUP(D42,'Startovka dospeli'!$A:$G,7,FALSE)</f>
        <v xml:space="preserve">MIX 65 </v>
      </c>
      <c r="K42" s="12" t="s">
        <v>20</v>
      </c>
      <c r="L42" s="12"/>
      <c r="M42" s="12" t="s">
        <v>20</v>
      </c>
      <c r="N42" s="12"/>
      <c r="O42" s="12"/>
      <c r="P42" s="12" t="s">
        <v>20</v>
      </c>
      <c r="Q42" s="12" t="s">
        <v>20</v>
      </c>
      <c r="R42" s="12" t="s">
        <v>20</v>
      </c>
      <c r="S42" s="12" t="s">
        <v>20</v>
      </c>
      <c r="T42" s="12" t="s">
        <v>20</v>
      </c>
      <c r="U42" s="12" t="s">
        <v>20</v>
      </c>
      <c r="V42" s="12" t="s">
        <v>20</v>
      </c>
      <c r="W42" s="12"/>
      <c r="X42" s="12"/>
      <c r="Y42" s="12"/>
      <c r="Z42" s="12"/>
      <c r="AA42" s="12"/>
      <c r="AB42" s="12"/>
      <c r="AC42" s="12" t="s">
        <v>20</v>
      </c>
      <c r="AD42" s="12" t="s">
        <v>20</v>
      </c>
      <c r="AE42" s="12">
        <f>IFERROR(VLOOKUP(D42,'logicke ulohy'!A:B,2,FALSE),0)</f>
        <v>30</v>
      </c>
      <c r="AF42" s="12">
        <f t="shared" si="3"/>
        <v>0</v>
      </c>
      <c r="AG42" s="13">
        <f t="shared" si="4"/>
        <v>300</v>
      </c>
      <c r="AH42" s="50">
        <f>VLOOKUP(D42,vyslednycas!A:B,2,FALSE)</f>
        <v>0.11765813657407448</v>
      </c>
      <c r="AI42" s="54">
        <v>31</v>
      </c>
      <c r="AJ42" s="128">
        <v>39</v>
      </c>
      <c r="AK42" s="45">
        <f t="shared" si="2"/>
        <v>0</v>
      </c>
    </row>
    <row r="43" spans="1:37" ht="15.75" thickBot="1">
      <c r="A43" s="82" t="str">
        <f t="shared" si="0"/>
        <v>LustigJakub</v>
      </c>
      <c r="B43" s="82" t="str">
        <f t="shared" si="1"/>
        <v>PotužníkováMichaela</v>
      </c>
      <c r="C43" s="48">
        <v>70</v>
      </c>
      <c r="D43" s="49">
        <v>21</v>
      </c>
      <c r="E43" s="10" t="str">
        <f>VLOOKUP(D43,'Startovka dospeli'!$A:$G,2,FALSE)</f>
        <v>Jakub</v>
      </c>
      <c r="F43" s="10" t="str">
        <f>VLOOKUP(D43,'Startovka dospeli'!$A:$G,3,FALSE)</f>
        <v>Lustig</v>
      </c>
      <c r="G43" s="10" t="str">
        <f>VLOOKUP(D43,'Startovka dospeli'!$A:$G,4,FALSE)</f>
        <v>Michaela</v>
      </c>
      <c r="H43" s="10" t="str">
        <f>VLOOKUP(D43,'Startovka dospeli'!$A:$G,5,FALSE)</f>
        <v>Potužníková</v>
      </c>
      <c r="I43" s="10" t="str">
        <f>VLOOKUP(D43,'Startovka dospeli'!$A:$G,6,FALSE)</f>
        <v>Kumíci</v>
      </c>
      <c r="J43" s="12" t="str">
        <f>VLOOKUP(D43,'Startovka dospeli'!$A:$G,7,FALSE)</f>
        <v xml:space="preserve">MIX 65 </v>
      </c>
      <c r="K43" s="12" t="s">
        <v>20</v>
      </c>
      <c r="L43" s="12">
        <v>45</v>
      </c>
      <c r="M43" s="12" t="s">
        <v>20</v>
      </c>
      <c r="N43" s="12">
        <v>30</v>
      </c>
      <c r="O43" s="12" t="s">
        <v>20</v>
      </c>
      <c r="P43" s="12" t="s">
        <v>20</v>
      </c>
      <c r="Q43" s="12"/>
      <c r="R43" s="12"/>
      <c r="S43" s="12"/>
      <c r="T43" s="12"/>
      <c r="U43" s="12"/>
      <c r="V43" s="12"/>
      <c r="W43" s="12" t="s">
        <v>20</v>
      </c>
      <c r="X43" s="12" t="s">
        <v>20</v>
      </c>
      <c r="Y43" s="12" t="s">
        <v>20</v>
      </c>
      <c r="Z43" s="12"/>
      <c r="AA43" s="12" t="s">
        <v>20</v>
      </c>
      <c r="AB43" s="12" t="s">
        <v>20</v>
      </c>
      <c r="AC43" s="12"/>
      <c r="AD43" s="12"/>
      <c r="AE43" s="12">
        <f>IFERROR(VLOOKUP(D43,'logicke ulohy'!A:B,2,FALSE),0)</f>
        <v>20</v>
      </c>
      <c r="AF43" s="12">
        <f t="shared" si="3"/>
        <v>0</v>
      </c>
      <c r="AG43" s="13">
        <f t="shared" si="4"/>
        <v>295</v>
      </c>
      <c r="AH43" s="50">
        <f>VLOOKUP(D43,vyslednycas!A:B,2,FALSE)</f>
        <v>0.11724961805555557</v>
      </c>
      <c r="AI43" s="54">
        <v>32</v>
      </c>
      <c r="AJ43" s="128">
        <v>38</v>
      </c>
      <c r="AK43" s="45">
        <f t="shared" si="2"/>
        <v>0</v>
      </c>
    </row>
    <row r="44" spans="1:37" ht="15.75" thickBot="1">
      <c r="A44" s="82" t="str">
        <f t="shared" si="0"/>
        <v>JitkaMajstrová</v>
      </c>
      <c r="B44" s="82" t="str">
        <f t="shared" si="1"/>
        <v>MajdičLadislav</v>
      </c>
      <c r="C44" s="48">
        <v>71</v>
      </c>
      <c r="D44" s="52">
        <v>45</v>
      </c>
      <c r="E44" s="10" t="str">
        <f>VLOOKUP(D44,'Startovka dospeli'!$A:$G,2,FALSE)</f>
        <v>Majstrová</v>
      </c>
      <c r="F44" s="10" t="str">
        <f>VLOOKUP(D44,'Startovka dospeli'!$A:$G,3,FALSE)</f>
        <v>Jitka</v>
      </c>
      <c r="G44" s="10" t="str">
        <f>VLOOKUP(D44,'Startovka dospeli'!$A:$G,4,FALSE)</f>
        <v>Ladislav</v>
      </c>
      <c r="H44" s="10" t="str">
        <f>VLOOKUP(D44,'Startovka dospeli'!$A:$G,5,FALSE)</f>
        <v>Majdič</v>
      </c>
      <c r="I44" s="10" t="str">
        <f>VLOOKUP(D44,'Startovka dospeli'!$A:$G,6,FALSE)</f>
        <v>Vosmáci</v>
      </c>
      <c r="J44" s="12" t="str">
        <f>VLOOKUP(D44,'Startovka dospeli'!$A:$G,7,FALSE)</f>
        <v xml:space="preserve">MIX 65 </v>
      </c>
      <c r="K44" s="12" t="s">
        <v>20</v>
      </c>
      <c r="L44" s="12">
        <v>35</v>
      </c>
      <c r="M44" s="12" t="s">
        <v>20</v>
      </c>
      <c r="N44" s="12">
        <v>30</v>
      </c>
      <c r="O44" s="12" t="s">
        <v>20</v>
      </c>
      <c r="P44" s="12" t="s">
        <v>20</v>
      </c>
      <c r="Q44" s="12"/>
      <c r="R44" s="12"/>
      <c r="S44" s="12"/>
      <c r="T44" s="12"/>
      <c r="U44" s="12"/>
      <c r="V44" s="12"/>
      <c r="W44" s="12" t="s">
        <v>20</v>
      </c>
      <c r="X44" s="12" t="s">
        <v>20</v>
      </c>
      <c r="Y44" s="12" t="s">
        <v>20</v>
      </c>
      <c r="Z44" s="12"/>
      <c r="AA44" s="12" t="s">
        <v>20</v>
      </c>
      <c r="AB44" s="12" t="s">
        <v>20</v>
      </c>
      <c r="AC44" s="12" t="s">
        <v>20</v>
      </c>
      <c r="AD44" s="12"/>
      <c r="AE44" s="12">
        <f>IFERROR(VLOOKUP(D44,'logicke ulohy'!A:B,2,FALSE),0)</f>
        <v>20</v>
      </c>
      <c r="AF44" s="12">
        <f t="shared" ref="AF44:AF75" si="5">IF(AH44&lt;=$AJ$5,0,10*AK44)</f>
        <v>0</v>
      </c>
      <c r="AG44" s="13">
        <f t="shared" ref="AG44:AG75" si="6">SUM(IF(K44="x",$K$7,0),L44,IF(M44="x",$M$7,0),N44,IF(O44="x",$O$7,0),IF(P44="x",$P$7,0),IF(Q44="x",$Q$7),IF(R44="x",$R$7,0),IF(S44="x",$S$7,0),IF(T44="x",$T$7,0),IF(U44="x",$U$7,0),IF(V44="x",$V$7,0),,IF(W44="x",$W$7,0),IF(X44="x",$X$7,0),IF(Y44="x",$Y$7,0),IF(Z44="x",$Z$7,0),IF(AA44="x",$AA$7,0),IF(AB44="x",$AB$7,0),IF(AC44="x",$AC$7,0),IF(AD44="x",$AD$7,0),AE44,-AF44)</f>
        <v>295</v>
      </c>
      <c r="AH44" s="50">
        <f>VLOOKUP(D44,vyslednycas!A:B,2,FALSE)</f>
        <v>0.12481613425925922</v>
      </c>
      <c r="AI44" s="54">
        <v>33</v>
      </c>
      <c r="AJ44" s="128">
        <v>37</v>
      </c>
      <c r="AK44" s="45">
        <f t="shared" si="2"/>
        <v>0</v>
      </c>
    </row>
    <row r="45" spans="1:37" ht="15.75" thickBot="1">
      <c r="A45" s="82" t="str">
        <f t="shared" si="0"/>
        <v>BimovaAdela</v>
      </c>
      <c r="B45" s="82" t="str">
        <f t="shared" si="1"/>
        <v>MichlJan</v>
      </c>
      <c r="C45" s="48">
        <v>72</v>
      </c>
      <c r="D45" s="49">
        <v>48</v>
      </c>
      <c r="E45" s="10" t="str">
        <f>VLOOKUP(D45,'Startovka dospeli'!$A:$G,2,FALSE)</f>
        <v>Adela</v>
      </c>
      <c r="F45" s="10" t="str">
        <f>VLOOKUP(D45,'Startovka dospeli'!$A:$G,3,FALSE)</f>
        <v>Bimova</v>
      </c>
      <c r="G45" s="10" t="str">
        <f>VLOOKUP(D45,'Startovka dospeli'!$A:$G,4,FALSE)</f>
        <v>Jan</v>
      </c>
      <c r="H45" s="10" t="str">
        <f>VLOOKUP(D45,'Startovka dospeli'!$A:$G,5,FALSE)</f>
        <v>Michl</v>
      </c>
      <c r="I45" s="10" t="str">
        <f>VLOOKUP(D45,'Startovka dospeli'!$A:$G,6,FALSE)</f>
        <v>Mistri rajbasu</v>
      </c>
      <c r="J45" s="12" t="str">
        <f>VLOOKUP(D45,'Startovka dospeli'!$A:$G,7,FALSE)</f>
        <v xml:space="preserve">MIX 65 </v>
      </c>
      <c r="K45" s="12" t="s">
        <v>20</v>
      </c>
      <c r="L45" s="12">
        <v>25</v>
      </c>
      <c r="M45" s="12" t="s">
        <v>20</v>
      </c>
      <c r="N45" s="12">
        <v>30</v>
      </c>
      <c r="O45" s="12" t="s">
        <v>20</v>
      </c>
      <c r="P45" s="12" t="s">
        <v>20</v>
      </c>
      <c r="Q45" s="12"/>
      <c r="R45" s="12" t="s">
        <v>20</v>
      </c>
      <c r="S45" s="12"/>
      <c r="T45" s="12"/>
      <c r="U45" s="12"/>
      <c r="V45" s="12"/>
      <c r="W45" s="12"/>
      <c r="X45" s="12" t="s">
        <v>20</v>
      </c>
      <c r="Y45" s="12" t="s">
        <v>20</v>
      </c>
      <c r="Z45" s="12" t="s">
        <v>20</v>
      </c>
      <c r="AA45" s="12" t="s">
        <v>20</v>
      </c>
      <c r="AB45" s="12"/>
      <c r="AC45" s="12" t="s">
        <v>20</v>
      </c>
      <c r="AD45" s="12"/>
      <c r="AE45" s="12">
        <f>IFERROR(VLOOKUP(D45,'logicke ulohy'!A:B,2,FALSE),0)</f>
        <v>20</v>
      </c>
      <c r="AF45" s="12">
        <f t="shared" si="5"/>
        <v>40</v>
      </c>
      <c r="AG45" s="13">
        <f t="shared" si="6"/>
        <v>295</v>
      </c>
      <c r="AH45" s="50">
        <f>VLOOKUP(D45,vyslednycas!A:B,2,FALSE)</f>
        <v>0.12732999999999983</v>
      </c>
      <c r="AI45" s="54">
        <v>34</v>
      </c>
      <c r="AJ45" s="128">
        <v>36</v>
      </c>
      <c r="AK45" s="45">
        <f t="shared" si="2"/>
        <v>4</v>
      </c>
    </row>
    <row r="46" spans="1:37" ht="15.75" thickBot="1">
      <c r="A46" s="82" t="str">
        <f t="shared" si="0"/>
        <v>PolákováKristýna</v>
      </c>
      <c r="B46" s="82" t="str">
        <f t="shared" si="1"/>
        <v>PíšaPavel</v>
      </c>
      <c r="C46" s="48">
        <v>74</v>
      </c>
      <c r="D46" s="52">
        <v>14</v>
      </c>
      <c r="E46" s="10" t="str">
        <f>VLOOKUP(D46,'Startovka dospeli'!$A:$G,2,FALSE)</f>
        <v>Kristýna</v>
      </c>
      <c r="F46" s="10" t="str">
        <f>VLOOKUP(D46,'Startovka dospeli'!$A:$G,3,FALSE)</f>
        <v>Poláková</v>
      </c>
      <c r="G46" s="10" t="str">
        <f>VLOOKUP(D46,'Startovka dospeli'!$A:$G,4,FALSE)</f>
        <v>Pavel</v>
      </c>
      <c r="H46" s="10" t="str">
        <f>VLOOKUP(D46,'Startovka dospeli'!$A:$G,5,FALSE)</f>
        <v>Píša</v>
      </c>
      <c r="I46" s="10" t="str">
        <f>VLOOKUP(D46,'Startovka dospeli'!$A:$G,6,FALSE)</f>
        <v>RLM</v>
      </c>
      <c r="J46" s="12" t="str">
        <f>VLOOKUP(D46,'Startovka dospeli'!$A:$G,7,FALSE)</f>
        <v xml:space="preserve">MIX 65 </v>
      </c>
      <c r="K46" s="12" t="s">
        <v>20</v>
      </c>
      <c r="L46" s="12"/>
      <c r="M46" s="12" t="s">
        <v>20</v>
      </c>
      <c r="N46" s="12"/>
      <c r="O46" s="12"/>
      <c r="P46" s="12" t="s">
        <v>20</v>
      </c>
      <c r="Q46" s="12" t="s">
        <v>20</v>
      </c>
      <c r="R46" s="12" t="s">
        <v>20</v>
      </c>
      <c r="S46" s="12" t="s">
        <v>20</v>
      </c>
      <c r="T46" s="12" t="s">
        <v>20</v>
      </c>
      <c r="U46" s="12" t="s">
        <v>20</v>
      </c>
      <c r="V46" s="12"/>
      <c r="W46" s="12"/>
      <c r="X46" s="12"/>
      <c r="Y46" s="12"/>
      <c r="Z46" s="12"/>
      <c r="AA46" s="12"/>
      <c r="AB46" s="12"/>
      <c r="AC46" s="12" t="s">
        <v>20</v>
      </c>
      <c r="AD46" s="12" t="s">
        <v>20</v>
      </c>
      <c r="AE46" s="12">
        <f>IFERROR(VLOOKUP(D46,'logicke ulohy'!A:B,2,FALSE),0)</f>
        <v>30</v>
      </c>
      <c r="AF46" s="12">
        <f t="shared" si="5"/>
        <v>0</v>
      </c>
      <c r="AG46" s="13">
        <f t="shared" si="6"/>
        <v>290</v>
      </c>
      <c r="AH46" s="50">
        <f>VLOOKUP(D46,vyslednycas!A:B,2,FALSE)</f>
        <v>0.11720898148148134</v>
      </c>
      <c r="AI46" s="54">
        <v>35</v>
      </c>
      <c r="AJ46" s="128">
        <v>35</v>
      </c>
      <c r="AK46" s="45">
        <f t="shared" si="2"/>
        <v>0</v>
      </c>
    </row>
    <row r="47" spans="1:37" ht="15.75" thickBot="1">
      <c r="A47" s="82" t="str">
        <f t="shared" si="0"/>
        <v>ŠkrleJan</v>
      </c>
      <c r="B47" s="82" t="str">
        <f t="shared" si="1"/>
        <v>RybáčkováKristýna</v>
      </c>
      <c r="C47" s="48">
        <v>75</v>
      </c>
      <c r="D47" s="49">
        <v>43</v>
      </c>
      <c r="E47" s="10" t="str">
        <f>VLOOKUP(D47,'Startovka dospeli'!$A:$G,2,FALSE)</f>
        <v>Jan</v>
      </c>
      <c r="F47" s="10" t="str">
        <f>VLOOKUP(D47,'Startovka dospeli'!$A:$G,3,FALSE)</f>
        <v>Škrle</v>
      </c>
      <c r="G47" s="10" t="str">
        <f>VLOOKUP(D47,'Startovka dospeli'!$A:$G,4,FALSE)</f>
        <v>Kristýna</v>
      </c>
      <c r="H47" s="10" t="str">
        <f>VLOOKUP(D47,'Startovka dospeli'!$A:$G,5,FALSE)</f>
        <v>Rybáčková</v>
      </c>
      <c r="I47" s="10" t="str">
        <f>VLOOKUP(D47,'Startovka dospeli'!$A:$G,6,FALSE)</f>
        <v xml:space="preserve">HK </v>
      </c>
      <c r="J47" s="12" t="str">
        <f>VLOOKUP(D47,'Startovka dospeli'!$A:$G,7,FALSE)</f>
        <v xml:space="preserve">MIX 65 </v>
      </c>
      <c r="K47" s="12" t="s">
        <v>20</v>
      </c>
      <c r="L47" s="12"/>
      <c r="M47" s="12" t="s">
        <v>20</v>
      </c>
      <c r="N47" s="12"/>
      <c r="O47" s="12"/>
      <c r="P47" s="12" t="s">
        <v>20</v>
      </c>
      <c r="Q47" s="12" t="s">
        <v>20</v>
      </c>
      <c r="R47" s="12" t="s">
        <v>20</v>
      </c>
      <c r="S47" s="12" t="s">
        <v>20</v>
      </c>
      <c r="T47" s="12" t="s">
        <v>20</v>
      </c>
      <c r="U47" s="12" t="s">
        <v>20</v>
      </c>
      <c r="V47" s="12" t="s">
        <v>20</v>
      </c>
      <c r="W47" s="12"/>
      <c r="X47" s="12"/>
      <c r="Y47" s="12"/>
      <c r="Z47" s="12"/>
      <c r="AA47" s="12"/>
      <c r="AB47" s="12"/>
      <c r="AC47" s="12" t="s">
        <v>20</v>
      </c>
      <c r="AD47" s="12" t="s">
        <v>20</v>
      </c>
      <c r="AE47" s="12">
        <f>IFERROR(VLOOKUP(D47,'logicke ulohy'!A:B,2,FALSE),0)</f>
        <v>20</v>
      </c>
      <c r="AF47" s="12">
        <f t="shared" si="5"/>
        <v>0</v>
      </c>
      <c r="AG47" s="13">
        <f t="shared" si="6"/>
        <v>290</v>
      </c>
      <c r="AH47" s="50">
        <f>VLOOKUP(D47,vyslednycas!A:B,2,FALSE)</f>
        <v>0.12181918981481471</v>
      </c>
      <c r="AI47" s="54">
        <v>36</v>
      </c>
      <c r="AJ47" s="128">
        <v>34</v>
      </c>
      <c r="AK47" s="45">
        <f t="shared" si="2"/>
        <v>0</v>
      </c>
    </row>
    <row r="48" spans="1:37" ht="15.75" thickBot="1">
      <c r="A48" s="82" t="str">
        <f t="shared" si="0"/>
        <v>HorákováMartina</v>
      </c>
      <c r="B48" s="82" t="str">
        <f t="shared" si="1"/>
        <v>PekárekMatěj</v>
      </c>
      <c r="C48" s="48">
        <v>76</v>
      </c>
      <c r="D48" s="52">
        <v>37</v>
      </c>
      <c r="E48" s="10" t="str">
        <f>VLOOKUP(D48,'Startovka dospeli'!$A:$G,2,FALSE)</f>
        <v>Martina</v>
      </c>
      <c r="F48" s="10" t="str">
        <f>VLOOKUP(D48,'Startovka dospeli'!$A:$G,3,FALSE)</f>
        <v>Horáková</v>
      </c>
      <c r="G48" s="10" t="str">
        <f>VLOOKUP(D48,'Startovka dospeli'!$A:$G,4,FALSE)</f>
        <v>Matěj</v>
      </c>
      <c r="H48" s="10" t="str">
        <f>VLOOKUP(D48,'Startovka dospeli'!$A:$G,5,FALSE)</f>
        <v>Pekárek</v>
      </c>
      <c r="I48" s="10">
        <f>VLOOKUP(D48,'Startovka dospeli'!$A:$G,6,FALSE)</f>
        <v>0</v>
      </c>
      <c r="J48" s="12" t="str">
        <f>VLOOKUP(D48,'Startovka dospeli'!$A:$G,7,FALSE)</f>
        <v xml:space="preserve">MIX 65 </v>
      </c>
      <c r="K48" s="12" t="s">
        <v>20</v>
      </c>
      <c r="L48" s="12">
        <v>30</v>
      </c>
      <c r="M48" s="12" t="s">
        <v>20</v>
      </c>
      <c r="N48" s="12">
        <v>30</v>
      </c>
      <c r="O48" s="12" t="s">
        <v>20</v>
      </c>
      <c r="P48" s="12" t="s">
        <v>20</v>
      </c>
      <c r="Q48" s="12"/>
      <c r="R48" s="12"/>
      <c r="S48" s="12"/>
      <c r="T48" s="12" t="s">
        <v>20</v>
      </c>
      <c r="U48" s="12" t="s">
        <v>20</v>
      </c>
      <c r="V48" s="12" t="s">
        <v>20</v>
      </c>
      <c r="W48" s="12"/>
      <c r="X48" s="12"/>
      <c r="Y48" s="12"/>
      <c r="Z48" s="12" t="s">
        <v>20</v>
      </c>
      <c r="AA48" s="12" t="s">
        <v>20</v>
      </c>
      <c r="AB48" s="12"/>
      <c r="AC48" s="12" t="s">
        <v>20</v>
      </c>
      <c r="AD48" s="12" t="s">
        <v>20</v>
      </c>
      <c r="AE48" s="12">
        <f>IFERROR(VLOOKUP(D48,'logicke ulohy'!A:B,2,FALSE),0)</f>
        <v>20</v>
      </c>
      <c r="AF48" s="12">
        <f t="shared" si="5"/>
        <v>0</v>
      </c>
      <c r="AG48" s="13">
        <f t="shared" si="6"/>
        <v>290</v>
      </c>
      <c r="AH48" s="50">
        <f>VLOOKUP(D48,vyslednycas!A:B,2,FALSE)</f>
        <v>0.124983252314815</v>
      </c>
      <c r="AI48" s="54">
        <v>37</v>
      </c>
      <c r="AJ48" s="128">
        <v>33</v>
      </c>
      <c r="AK48" s="45">
        <f t="shared" si="2"/>
        <v>0</v>
      </c>
    </row>
    <row r="49" spans="1:37" ht="15.75" thickBot="1">
      <c r="A49" s="82" t="str">
        <f t="shared" si="0"/>
        <v>JanouchLukáš</v>
      </c>
      <c r="B49" s="82" t="str">
        <f t="shared" si="1"/>
        <v>ŠtrosováNicola</v>
      </c>
      <c r="C49" s="48">
        <v>77</v>
      </c>
      <c r="D49" s="49">
        <v>103</v>
      </c>
      <c r="E49" s="10" t="str">
        <f>VLOOKUP(D49,'Startovka dospeli'!$A:$G,2,FALSE)</f>
        <v>Lukáš</v>
      </c>
      <c r="F49" s="10" t="str">
        <f>VLOOKUP(D49,'Startovka dospeli'!$A:$G,3,FALSE)</f>
        <v>Janouch</v>
      </c>
      <c r="G49" s="10" t="str">
        <f>VLOOKUP(D49,'Startovka dospeli'!$A:$G,4,FALSE)</f>
        <v>Nicola</v>
      </c>
      <c r="H49" s="10" t="str">
        <f>VLOOKUP(D49,'Startovka dospeli'!$A:$G,5,FALSE)</f>
        <v>Štrosová</v>
      </c>
      <c r="I49" s="10">
        <f>VLOOKUP(D49,'Startovka dospeli'!$A:$G,6,FALSE)</f>
        <v>0</v>
      </c>
      <c r="J49" s="12" t="str">
        <f>VLOOKUP(D49,'Startovka dospeli'!$A:$G,7,FALSE)</f>
        <v xml:space="preserve">MIX 65 </v>
      </c>
      <c r="K49" s="12" t="s">
        <v>20</v>
      </c>
      <c r="L49" s="12"/>
      <c r="M49" s="12" t="s">
        <v>20</v>
      </c>
      <c r="N49" s="12">
        <v>30</v>
      </c>
      <c r="O49" s="12"/>
      <c r="P49" s="12"/>
      <c r="Q49" s="12" t="s">
        <v>20</v>
      </c>
      <c r="R49" s="12" t="s">
        <v>20</v>
      </c>
      <c r="S49" s="12" t="s">
        <v>20</v>
      </c>
      <c r="T49" s="12"/>
      <c r="U49" s="12" t="s">
        <v>20</v>
      </c>
      <c r="V49" s="12"/>
      <c r="W49" s="12"/>
      <c r="X49" s="12" t="s">
        <v>20</v>
      </c>
      <c r="Y49" s="12" t="s">
        <v>20</v>
      </c>
      <c r="Z49" s="12"/>
      <c r="AA49" s="12"/>
      <c r="AB49" s="12"/>
      <c r="AC49" s="12"/>
      <c r="AD49" s="12" t="s">
        <v>20</v>
      </c>
      <c r="AE49" s="12">
        <f>IFERROR(VLOOKUP(D49,'logicke ulohy'!A:B,2,FALSE),0)</f>
        <v>20</v>
      </c>
      <c r="AF49" s="12">
        <f t="shared" si="5"/>
        <v>10</v>
      </c>
      <c r="AG49" s="13">
        <f t="shared" si="6"/>
        <v>290</v>
      </c>
      <c r="AH49" s="50">
        <f>VLOOKUP(D49,vyslednycas!A:B,2,FALSE)</f>
        <v>0.12548798611111134</v>
      </c>
      <c r="AI49" s="54">
        <v>38</v>
      </c>
      <c r="AJ49" s="128">
        <v>32</v>
      </c>
      <c r="AK49" s="45">
        <f t="shared" si="2"/>
        <v>1</v>
      </c>
    </row>
    <row r="50" spans="1:37" ht="15.75" thickBot="1">
      <c r="A50" s="82" t="str">
        <f t="shared" si="0"/>
        <v>ErnestLadislav</v>
      </c>
      <c r="B50" s="82" t="str">
        <f t="shared" si="1"/>
        <v>KutmonováJitka</v>
      </c>
      <c r="C50" s="48">
        <v>81</v>
      </c>
      <c r="D50" s="52">
        <v>7</v>
      </c>
      <c r="E50" s="10" t="str">
        <f>VLOOKUP(D50,'Startovka dospeli'!$A:$G,2,FALSE)</f>
        <v>Ladislav</v>
      </c>
      <c r="F50" s="10" t="str">
        <f>VLOOKUP(D50,'Startovka dospeli'!$A:$G,3,FALSE)</f>
        <v>Ernest</v>
      </c>
      <c r="G50" s="10" t="str">
        <f>VLOOKUP(D50,'Startovka dospeli'!$A:$G,4,FALSE)</f>
        <v>Jitka</v>
      </c>
      <c r="H50" s="10" t="str">
        <f>VLOOKUP(D50,'Startovka dospeli'!$A:$G,5,FALSE)</f>
        <v>Kutmonová</v>
      </c>
      <c r="I50" s="10">
        <f>VLOOKUP(D50,'Startovka dospeli'!$A:$G,6,FALSE)</f>
        <v>0</v>
      </c>
      <c r="J50" s="12" t="str">
        <f>VLOOKUP(D50,'Startovka dospeli'!$A:$G,7,FALSE)</f>
        <v xml:space="preserve">MIX 65 </v>
      </c>
      <c r="K50" s="12" t="s">
        <v>20</v>
      </c>
      <c r="L50" s="12">
        <v>50</v>
      </c>
      <c r="M50" s="12" t="s">
        <v>20</v>
      </c>
      <c r="N50" s="12">
        <v>30</v>
      </c>
      <c r="O50" s="12" t="s">
        <v>20</v>
      </c>
      <c r="P50" s="12" t="s">
        <v>20</v>
      </c>
      <c r="Q50" s="12"/>
      <c r="R50" s="12"/>
      <c r="S50" s="12"/>
      <c r="T50" s="12"/>
      <c r="U50" s="12"/>
      <c r="V50" s="12" t="s">
        <v>20</v>
      </c>
      <c r="W50" s="12"/>
      <c r="X50" s="12"/>
      <c r="Y50" s="12"/>
      <c r="Z50" s="12" t="s">
        <v>20</v>
      </c>
      <c r="AA50" s="12" t="s">
        <v>20</v>
      </c>
      <c r="AB50" s="12" t="s">
        <v>20</v>
      </c>
      <c r="AC50" s="12" t="s">
        <v>20</v>
      </c>
      <c r="AD50" s="12"/>
      <c r="AE50" s="12">
        <f>IFERROR(VLOOKUP(D50,'logicke ulohy'!A:B,2,FALSE),0)</f>
        <v>20</v>
      </c>
      <c r="AF50" s="12">
        <f t="shared" si="5"/>
        <v>0</v>
      </c>
      <c r="AG50" s="13">
        <f t="shared" si="6"/>
        <v>280</v>
      </c>
      <c r="AH50" s="50">
        <f>VLOOKUP(D50,vyslednycas!A:B,2,FALSE)</f>
        <v>0.12190140046296268</v>
      </c>
      <c r="AI50" s="54">
        <v>39</v>
      </c>
      <c r="AJ50" s="128">
        <v>31</v>
      </c>
      <c r="AK50" s="45">
        <f t="shared" si="2"/>
        <v>0</v>
      </c>
    </row>
    <row r="51" spans="1:37" ht="15.75" thickBot="1">
      <c r="A51" s="82" t="str">
        <f t="shared" si="0"/>
        <v>Konečná Radka</v>
      </c>
      <c r="B51" s="82" t="str">
        <f t="shared" si="1"/>
        <v>ChalousJaroslav</v>
      </c>
      <c r="C51" s="48">
        <v>82</v>
      </c>
      <c r="D51" s="49">
        <v>20</v>
      </c>
      <c r="E51" s="10" t="str">
        <f>VLOOKUP(D51,'Startovka dospeli'!$A:$G,2,FALSE)</f>
        <v>Radka</v>
      </c>
      <c r="F51" s="10" t="str">
        <f>VLOOKUP(D51,'Startovka dospeli'!$A:$G,3,FALSE)</f>
        <v xml:space="preserve">Konečná </v>
      </c>
      <c r="G51" s="10" t="str">
        <f>VLOOKUP(D51,'Startovka dospeli'!$A:$G,4,FALSE)</f>
        <v>Jaroslav</v>
      </c>
      <c r="H51" s="10" t="str">
        <f>VLOOKUP(D51,'Startovka dospeli'!$A:$G,5,FALSE)</f>
        <v>Chalous</v>
      </c>
      <c r="I51" s="10" t="str">
        <f>VLOOKUP(D51,'Startovka dospeli'!$A:$G,6,FALSE)</f>
        <v>Bejking napohodu</v>
      </c>
      <c r="J51" s="12" t="str">
        <f>VLOOKUP(D51,'Startovka dospeli'!$A:$G,7,FALSE)</f>
        <v xml:space="preserve">MIX 65 </v>
      </c>
      <c r="K51" s="12" t="s">
        <v>20</v>
      </c>
      <c r="L51" s="12">
        <v>50</v>
      </c>
      <c r="M51" s="12" t="s">
        <v>20</v>
      </c>
      <c r="N51" s="12">
        <v>30</v>
      </c>
      <c r="O51" s="12" t="s">
        <v>20</v>
      </c>
      <c r="P51" s="12"/>
      <c r="Q51" s="12"/>
      <c r="R51" s="12"/>
      <c r="S51" s="12"/>
      <c r="T51" s="12"/>
      <c r="U51" s="12"/>
      <c r="V51" s="12" t="s">
        <v>20</v>
      </c>
      <c r="W51" s="12" t="s">
        <v>20</v>
      </c>
      <c r="X51" s="12" t="s">
        <v>20</v>
      </c>
      <c r="Y51" s="12" t="s">
        <v>20</v>
      </c>
      <c r="Z51" s="12" t="s">
        <v>20</v>
      </c>
      <c r="AA51" s="12" t="s">
        <v>20</v>
      </c>
      <c r="AB51" s="12"/>
      <c r="AC51" s="12"/>
      <c r="AD51" s="12"/>
      <c r="AE51" s="12">
        <f>IFERROR(VLOOKUP(D51,'logicke ulohy'!A:B,2,FALSE),0)</f>
        <v>20</v>
      </c>
      <c r="AF51" s="12">
        <f t="shared" si="5"/>
        <v>0</v>
      </c>
      <c r="AG51" s="13">
        <f t="shared" si="6"/>
        <v>280</v>
      </c>
      <c r="AH51" s="50">
        <f>VLOOKUP(D51,vyslednycas!A:B,2,FALSE)</f>
        <v>0.12487224537037003</v>
      </c>
      <c r="AI51" s="54">
        <v>40</v>
      </c>
      <c r="AJ51" s="128">
        <v>30</v>
      </c>
      <c r="AK51" s="45">
        <f t="shared" si="2"/>
        <v>0</v>
      </c>
    </row>
    <row r="52" spans="1:37" ht="15.75" thickBot="1">
      <c r="A52" s="82" t="str">
        <f t="shared" si="0"/>
        <v>ŠafránekVojtěch</v>
      </c>
      <c r="B52" s="82" t="str">
        <f t="shared" si="1"/>
        <v>KrupkováDominika</v>
      </c>
      <c r="C52" s="48">
        <v>86</v>
      </c>
      <c r="D52" s="52">
        <v>89</v>
      </c>
      <c r="E52" s="10" t="str">
        <f>VLOOKUP(D52,'Startovka dospeli'!$A:$G,2,FALSE)</f>
        <v>Vojtěch</v>
      </c>
      <c r="F52" s="10" t="str">
        <f>VLOOKUP(D52,'Startovka dospeli'!$A:$G,3,FALSE)</f>
        <v>Šafránek</v>
      </c>
      <c r="G52" s="10" t="str">
        <f>VLOOKUP(D52,'Startovka dospeli'!$A:$G,4,FALSE)</f>
        <v>Dominika</v>
      </c>
      <c r="H52" s="10" t="str">
        <f>VLOOKUP(D52,'Startovka dospeli'!$A:$G,5,FALSE)</f>
        <v>Krupková</v>
      </c>
      <c r="I52" s="10" t="str">
        <f>VLOOKUP(D52,'Startovka dospeli'!$A:$G,6,FALSE)</f>
        <v>Chaos</v>
      </c>
      <c r="J52" s="12" t="str">
        <f>VLOOKUP(D52,'Startovka dospeli'!$A:$G,7,FALSE)</f>
        <v xml:space="preserve">MIX 65 </v>
      </c>
      <c r="K52" s="12" t="s">
        <v>20</v>
      </c>
      <c r="L52" s="12">
        <v>40</v>
      </c>
      <c r="M52" s="12" t="s">
        <v>20</v>
      </c>
      <c r="N52" s="12">
        <v>30</v>
      </c>
      <c r="O52" s="12" t="s">
        <v>20</v>
      </c>
      <c r="P52" s="12"/>
      <c r="Q52" s="12"/>
      <c r="R52" s="12"/>
      <c r="S52" s="12"/>
      <c r="T52" s="12" t="s">
        <v>20</v>
      </c>
      <c r="U52" s="12" t="s">
        <v>20</v>
      </c>
      <c r="V52" s="12"/>
      <c r="W52" s="12" t="s">
        <v>20</v>
      </c>
      <c r="X52" s="12"/>
      <c r="Y52" s="12"/>
      <c r="Z52" s="12" t="s">
        <v>20</v>
      </c>
      <c r="AA52" s="12" t="s">
        <v>20</v>
      </c>
      <c r="AB52" s="12" t="s">
        <v>20</v>
      </c>
      <c r="AC52" s="12" t="s">
        <v>20</v>
      </c>
      <c r="AD52" s="12"/>
      <c r="AE52" s="12">
        <f>IFERROR(VLOOKUP(D52,'logicke ulohy'!A:B,2,FALSE),0)</f>
        <v>20</v>
      </c>
      <c r="AF52" s="12">
        <f t="shared" si="5"/>
        <v>0</v>
      </c>
      <c r="AG52" s="13">
        <f t="shared" si="6"/>
        <v>270</v>
      </c>
      <c r="AH52" s="50">
        <f>VLOOKUP(D52,vyslednycas!A:B,2,FALSE)</f>
        <v>0.1249545601851855</v>
      </c>
      <c r="AI52" s="54">
        <v>41</v>
      </c>
      <c r="AJ52" s="128">
        <v>29</v>
      </c>
      <c r="AK52" s="45">
        <f t="shared" si="2"/>
        <v>0</v>
      </c>
    </row>
    <row r="53" spans="1:37" ht="15.75" thickBot="1">
      <c r="A53" s="82" t="str">
        <f t="shared" si="0"/>
        <v xml:space="preserve">LangerMiroslav </v>
      </c>
      <c r="B53" s="82" t="str">
        <f t="shared" si="1"/>
        <v>PulkrabovaMarkéta</v>
      </c>
      <c r="C53" s="48">
        <v>91</v>
      </c>
      <c r="D53" s="49">
        <v>22</v>
      </c>
      <c r="E53" s="10" t="str">
        <f>VLOOKUP(D53,'Startovka dospeli'!$A:$G,2,FALSE)</f>
        <v xml:space="preserve">Miroslav </v>
      </c>
      <c r="F53" s="10" t="str">
        <f>VLOOKUP(D53,'Startovka dospeli'!$A:$G,3,FALSE)</f>
        <v>Langer</v>
      </c>
      <c r="G53" s="10" t="str">
        <f>VLOOKUP(D53,'Startovka dospeli'!$A:$G,4,FALSE)</f>
        <v>Markéta</v>
      </c>
      <c r="H53" s="10" t="str">
        <f>VLOOKUP(D53,'Startovka dospeli'!$A:$G,5,FALSE)</f>
        <v>Pulkrabova</v>
      </c>
      <c r="I53" s="10">
        <f>VLOOKUP(D53,'Startovka dospeli'!$A:$G,6,FALSE)</f>
        <v>0</v>
      </c>
      <c r="J53" s="12" t="str">
        <f>VLOOKUP(D53,'Startovka dospeli'!$A:$G,7,FALSE)</f>
        <v xml:space="preserve">MIX 65 </v>
      </c>
      <c r="K53" s="12" t="s">
        <v>20</v>
      </c>
      <c r="L53" s="12"/>
      <c r="M53" s="12" t="s">
        <v>20</v>
      </c>
      <c r="N53" s="12"/>
      <c r="O53" s="12"/>
      <c r="P53" s="12" t="s">
        <v>20</v>
      </c>
      <c r="Q53" s="12" t="s">
        <v>20</v>
      </c>
      <c r="R53" s="12" t="s">
        <v>20</v>
      </c>
      <c r="S53" s="12" t="s">
        <v>20</v>
      </c>
      <c r="T53" s="12"/>
      <c r="U53" s="12" t="s">
        <v>20</v>
      </c>
      <c r="V53" s="12"/>
      <c r="W53" s="12"/>
      <c r="X53" s="12"/>
      <c r="Y53" s="12"/>
      <c r="Z53" s="12"/>
      <c r="AA53" s="12"/>
      <c r="AB53" s="12"/>
      <c r="AC53" s="12"/>
      <c r="AD53" s="12" t="s">
        <v>20</v>
      </c>
      <c r="AE53" s="12">
        <f>IFERROR(VLOOKUP(D53,'logicke ulohy'!A:B,2,FALSE),0)</f>
        <v>20</v>
      </c>
      <c r="AF53" s="12">
        <f t="shared" si="5"/>
        <v>0</v>
      </c>
      <c r="AG53" s="13">
        <f t="shared" si="6"/>
        <v>260</v>
      </c>
      <c r="AH53" s="50">
        <f>VLOOKUP(D53,vyslednycas!A:B,2,FALSE)</f>
        <v>0.11861673611111159</v>
      </c>
      <c r="AI53" s="54">
        <v>42</v>
      </c>
      <c r="AJ53" s="128">
        <v>28</v>
      </c>
      <c r="AK53" s="45">
        <f t="shared" si="2"/>
        <v>0</v>
      </c>
    </row>
    <row r="54" spans="1:37" ht="15.75" thickBot="1">
      <c r="A54" s="82" t="str">
        <f t="shared" si="0"/>
        <v xml:space="preserve">BařinkováMarkéta </v>
      </c>
      <c r="B54" s="82" t="str">
        <f t="shared" si="1"/>
        <v>BařinkaOndřej</v>
      </c>
      <c r="C54" s="48">
        <v>94</v>
      </c>
      <c r="D54" s="52">
        <v>10</v>
      </c>
      <c r="E54" s="10" t="str">
        <f>VLOOKUP(D54,'Startovka dospeli'!$A:$G,2,FALSE)</f>
        <v xml:space="preserve">Markéta </v>
      </c>
      <c r="F54" s="10" t="str">
        <f>VLOOKUP(D54,'Startovka dospeli'!$A:$G,3,FALSE)</f>
        <v>Bařinková</v>
      </c>
      <c r="G54" s="10" t="str">
        <f>VLOOKUP(D54,'Startovka dospeli'!$A:$G,4,FALSE)</f>
        <v>Ondřej</v>
      </c>
      <c r="H54" s="10" t="str">
        <f>VLOOKUP(D54,'Startovka dospeli'!$A:$G,5,FALSE)</f>
        <v>Bařinka</v>
      </c>
      <c r="I54" s="10" t="str">
        <f>VLOOKUP(D54,'Startovka dospeli'!$A:$G,6,FALSE)</f>
        <v>Bařinci</v>
      </c>
      <c r="J54" s="12" t="str">
        <f>VLOOKUP(D54,'Startovka dospeli'!$A:$G,7,FALSE)</f>
        <v xml:space="preserve">MIX 65 </v>
      </c>
      <c r="K54" s="12" t="s">
        <v>20</v>
      </c>
      <c r="L54" s="12"/>
      <c r="M54" s="12" t="s">
        <v>20</v>
      </c>
      <c r="N54" s="12">
        <v>30</v>
      </c>
      <c r="O54" s="12"/>
      <c r="P54" s="12" t="s">
        <v>20</v>
      </c>
      <c r="Q54" s="12" t="s">
        <v>20</v>
      </c>
      <c r="R54" s="12" t="s">
        <v>20</v>
      </c>
      <c r="S54" s="12" t="s">
        <v>20</v>
      </c>
      <c r="T54" s="12" t="s">
        <v>20</v>
      </c>
      <c r="U54" s="12" t="s">
        <v>20</v>
      </c>
      <c r="V54" s="12"/>
      <c r="W54" s="12" t="s">
        <v>20</v>
      </c>
      <c r="X54" s="12"/>
      <c r="Y54" s="12"/>
      <c r="Z54" s="12"/>
      <c r="AA54" s="12"/>
      <c r="AB54" s="12"/>
      <c r="AC54" s="12" t="s">
        <v>20</v>
      </c>
      <c r="AD54" s="12"/>
      <c r="AE54" s="12">
        <f>IFERROR(VLOOKUP(D54,'logicke ulohy'!A:B,2,FALSE),0)</f>
        <v>20</v>
      </c>
      <c r="AF54" s="12">
        <f t="shared" si="5"/>
        <v>50</v>
      </c>
      <c r="AG54" s="13">
        <f t="shared" si="6"/>
        <v>260</v>
      </c>
      <c r="AH54" s="50">
        <f>VLOOKUP(D54,vyslednycas!A:B,2,FALSE)</f>
        <v>0.12778813657407423</v>
      </c>
      <c r="AI54" s="54">
        <v>43</v>
      </c>
      <c r="AJ54" s="128">
        <v>27</v>
      </c>
      <c r="AK54" s="45">
        <f t="shared" si="2"/>
        <v>5</v>
      </c>
    </row>
    <row r="55" spans="1:37" ht="15.75" thickBot="1">
      <c r="A55" s="82" t="str">
        <f t="shared" si="0"/>
        <v>KolocJakub</v>
      </c>
      <c r="B55" s="82" t="str">
        <f t="shared" si="1"/>
        <v>KolocováVeronika</v>
      </c>
      <c r="C55" s="48">
        <v>98</v>
      </c>
      <c r="D55" s="49">
        <v>5</v>
      </c>
      <c r="E55" s="10" t="str">
        <f>VLOOKUP(D55,'Startovka dospeli'!$A:$G,2,FALSE)</f>
        <v>Jakub</v>
      </c>
      <c r="F55" s="10" t="str">
        <f>VLOOKUP(D55,'Startovka dospeli'!$A:$G,3,FALSE)</f>
        <v>Koloc</v>
      </c>
      <c r="G55" s="10" t="str">
        <f>VLOOKUP(D55,'Startovka dospeli'!$A:$G,4,FALSE)</f>
        <v>Veronika</v>
      </c>
      <c r="H55" s="10" t="str">
        <f>VLOOKUP(D55,'Startovka dospeli'!$A:$G,5,FALSE)</f>
        <v>Kolocová</v>
      </c>
      <c r="I55" s="10">
        <f>VLOOKUP(D55,'Startovka dospeli'!$A:$G,6,FALSE)</f>
        <v>0</v>
      </c>
      <c r="J55" s="12" t="str">
        <f>VLOOKUP(D55,'Startovka dospeli'!$A:$G,7,FALSE)</f>
        <v xml:space="preserve">MIX 65 </v>
      </c>
      <c r="K55" s="12" t="s">
        <v>20</v>
      </c>
      <c r="L55" s="12"/>
      <c r="M55" s="12" t="s">
        <v>20</v>
      </c>
      <c r="N55" s="12"/>
      <c r="O55" s="12"/>
      <c r="P55" s="12"/>
      <c r="Q55" s="12" t="s">
        <v>20</v>
      </c>
      <c r="R55" s="12" t="s">
        <v>20</v>
      </c>
      <c r="S55" s="12" t="s">
        <v>20</v>
      </c>
      <c r="T55" s="12" t="s">
        <v>20</v>
      </c>
      <c r="U55" s="12" t="s">
        <v>20</v>
      </c>
      <c r="V55" s="12"/>
      <c r="W55" s="12"/>
      <c r="X55" s="12"/>
      <c r="Y55" s="12"/>
      <c r="Z55" s="12"/>
      <c r="AA55" s="12"/>
      <c r="AB55" s="12"/>
      <c r="AC55" s="12" t="s">
        <v>20</v>
      </c>
      <c r="AD55" s="12" t="s">
        <v>20</v>
      </c>
      <c r="AE55" s="12">
        <f>IFERROR(VLOOKUP(D55,'logicke ulohy'!A:B,2,FALSE),0)</f>
        <v>20</v>
      </c>
      <c r="AF55" s="12">
        <f t="shared" si="5"/>
        <v>0</v>
      </c>
      <c r="AG55" s="13">
        <f t="shared" si="6"/>
        <v>250</v>
      </c>
      <c r="AH55" s="50">
        <f>VLOOKUP(D55,vyslednycas!A:B,2,FALSE)</f>
        <v>0.11772664351851811</v>
      </c>
      <c r="AI55" s="54">
        <v>44</v>
      </c>
      <c r="AJ55" s="128">
        <v>26</v>
      </c>
      <c r="AK55" s="45">
        <f t="shared" si="2"/>
        <v>0</v>
      </c>
    </row>
    <row r="56" spans="1:37" ht="15.75" thickBot="1">
      <c r="A56" s="82" t="str">
        <f t="shared" si="0"/>
        <v>VinklerMarek</v>
      </c>
      <c r="B56" s="82" t="str">
        <f t="shared" si="1"/>
        <v>ChmelíkováKristýna</v>
      </c>
      <c r="C56" s="48">
        <v>100</v>
      </c>
      <c r="D56" s="52">
        <v>40</v>
      </c>
      <c r="E56" s="10" t="str">
        <f>VLOOKUP(D56,'Startovka dospeli'!$A:$G,2,FALSE)</f>
        <v>Marek</v>
      </c>
      <c r="F56" s="10" t="str">
        <f>VLOOKUP(D56,'Startovka dospeli'!$A:$G,3,FALSE)</f>
        <v>Vinkler</v>
      </c>
      <c r="G56" s="10" t="str">
        <f>VLOOKUP(D56,'Startovka dospeli'!$A:$G,4,FALSE)</f>
        <v>Kristýna</v>
      </c>
      <c r="H56" s="10" t="str">
        <f>VLOOKUP(D56,'Startovka dospeli'!$A:$G,5,FALSE)</f>
        <v>Chmelíková</v>
      </c>
      <c r="I56" s="10" t="str">
        <f>VLOOKUP(D56,'Startovka dospeli'!$A:$G,6,FALSE)</f>
        <v>Vinkušáci</v>
      </c>
      <c r="J56" s="12" t="str">
        <f>VLOOKUP(D56,'Startovka dospeli'!$A:$G,7,FALSE)</f>
        <v xml:space="preserve">MIX 65 </v>
      </c>
      <c r="K56" s="12" t="s">
        <v>20</v>
      </c>
      <c r="L56" s="12"/>
      <c r="M56" s="12" t="s">
        <v>20</v>
      </c>
      <c r="N56" s="12">
        <v>30</v>
      </c>
      <c r="O56" s="12" t="s">
        <v>20</v>
      </c>
      <c r="P56" s="12" t="s">
        <v>20</v>
      </c>
      <c r="Q56" s="12" t="s">
        <v>20</v>
      </c>
      <c r="R56" s="12" t="s">
        <v>20</v>
      </c>
      <c r="S56" s="12" t="s">
        <v>20</v>
      </c>
      <c r="T56" s="12" t="s">
        <v>20</v>
      </c>
      <c r="U56" s="12" t="s">
        <v>20</v>
      </c>
      <c r="V56" s="12"/>
      <c r="W56" s="12" t="s">
        <v>20</v>
      </c>
      <c r="X56" s="12"/>
      <c r="Y56" s="12"/>
      <c r="Z56" s="12" t="s">
        <v>20</v>
      </c>
      <c r="AA56" s="12"/>
      <c r="AB56" s="12"/>
      <c r="AC56" s="12" t="s">
        <v>20</v>
      </c>
      <c r="AD56" s="12"/>
      <c r="AE56" s="12">
        <f>IFERROR(VLOOKUP(D56,'logicke ulohy'!A:B,2,FALSE),0)</f>
        <v>20</v>
      </c>
      <c r="AF56" s="12">
        <f t="shared" si="5"/>
        <v>110</v>
      </c>
      <c r="AG56" s="13">
        <f t="shared" si="6"/>
        <v>250</v>
      </c>
      <c r="AH56" s="50">
        <f>VLOOKUP(D56,vyslednycas!A:B,2,FALSE)</f>
        <v>0.13204010416666659</v>
      </c>
      <c r="AI56" s="54">
        <v>45</v>
      </c>
      <c r="AJ56" s="128">
        <v>25</v>
      </c>
      <c r="AK56" s="45">
        <f t="shared" si="2"/>
        <v>11</v>
      </c>
    </row>
    <row r="57" spans="1:37" ht="15.75" thickBot="1">
      <c r="A57" s="82" t="str">
        <f t="shared" si="0"/>
        <v>VaculíkováKateřina</v>
      </c>
      <c r="B57" s="82" t="str">
        <f t="shared" si="1"/>
        <v>DominPetr</v>
      </c>
      <c r="C57" s="48">
        <v>105</v>
      </c>
      <c r="D57" s="49">
        <v>106</v>
      </c>
      <c r="E57" s="10" t="str">
        <f>VLOOKUP(D57,'Startovka dospeli'!$A:$G,2,FALSE)</f>
        <v>Kateřina</v>
      </c>
      <c r="F57" s="10" t="str">
        <f>VLOOKUP(D57,'Startovka dospeli'!$A:$G,3,FALSE)</f>
        <v>Vaculíková</v>
      </c>
      <c r="G57" s="10" t="str">
        <f>VLOOKUP(D57,'Startovka dospeli'!$A:$G,4,FALSE)</f>
        <v>Petr</v>
      </c>
      <c r="H57" s="10" t="str">
        <f>VLOOKUP(D57,'Startovka dospeli'!$A:$G,5,FALSE)</f>
        <v>Domin</v>
      </c>
      <c r="I57" s="10" t="str">
        <f>VLOOKUP(D57,'Startovka dospeli'!$A:$G,6,FALSE)</f>
        <v>1+1=∞</v>
      </c>
      <c r="J57" s="12" t="str">
        <f>VLOOKUP(D57,'Startovka dospeli'!$A:$G,7,FALSE)</f>
        <v xml:space="preserve">MIX 65 </v>
      </c>
      <c r="K57" s="12" t="s">
        <v>20</v>
      </c>
      <c r="L57" s="12">
        <v>25</v>
      </c>
      <c r="M57" s="12" t="s">
        <v>20</v>
      </c>
      <c r="N57" s="12">
        <v>30</v>
      </c>
      <c r="O57" s="12" t="s">
        <v>20</v>
      </c>
      <c r="P57" s="12"/>
      <c r="Q57" s="12" t="s">
        <v>20</v>
      </c>
      <c r="R57" s="12" t="s">
        <v>20</v>
      </c>
      <c r="S57" s="12" t="s">
        <v>20</v>
      </c>
      <c r="T57" s="12"/>
      <c r="U57" s="12" t="s">
        <v>20</v>
      </c>
      <c r="V57" s="12"/>
      <c r="W57" s="12"/>
      <c r="X57" s="12" t="s">
        <v>20</v>
      </c>
      <c r="Y57" s="12" t="s">
        <v>20</v>
      </c>
      <c r="Z57" s="12" t="s">
        <v>20</v>
      </c>
      <c r="AA57" s="12" t="s">
        <v>20</v>
      </c>
      <c r="AB57" s="12" t="s">
        <v>20</v>
      </c>
      <c r="AC57" s="12"/>
      <c r="AD57" s="12"/>
      <c r="AE57" s="12">
        <f>IFERROR(VLOOKUP(D57,'logicke ulohy'!A:B,2,FALSE),0)</f>
        <v>30</v>
      </c>
      <c r="AF57" s="12">
        <f t="shared" si="5"/>
        <v>170</v>
      </c>
      <c r="AG57" s="13">
        <f t="shared" si="6"/>
        <v>235</v>
      </c>
      <c r="AH57" s="50">
        <f>VLOOKUP(D57,vyslednycas!A:B,2,FALSE)</f>
        <v>0.1366071296296299</v>
      </c>
      <c r="AI57" s="54">
        <v>46</v>
      </c>
      <c r="AJ57" s="128">
        <v>24</v>
      </c>
      <c r="AK57" s="45">
        <f t="shared" si="2"/>
        <v>17</v>
      </c>
    </row>
    <row r="58" spans="1:37" ht="15.75" thickBot="1">
      <c r="A58" s="82" t="str">
        <f t="shared" si="0"/>
        <v>PourMarek</v>
      </c>
      <c r="B58" s="82" t="str">
        <f t="shared" si="1"/>
        <v>SobotováDana</v>
      </c>
      <c r="C58" s="48">
        <v>109</v>
      </c>
      <c r="D58" s="52">
        <v>52</v>
      </c>
      <c r="E58" s="10" t="str">
        <f>VLOOKUP(D58,'Startovka dospeli'!$A:$G,2,FALSE)</f>
        <v>Marek</v>
      </c>
      <c r="F58" s="10" t="str">
        <f>VLOOKUP(D58,'Startovka dospeli'!$A:$G,3,FALSE)</f>
        <v>Pour</v>
      </c>
      <c r="G58" s="10" t="str">
        <f>VLOOKUP(D58,'Startovka dospeli'!$A:$G,4,FALSE)</f>
        <v>Dana</v>
      </c>
      <c r="H58" s="10" t="str">
        <f>VLOOKUP(D58,'Startovka dospeli'!$A:$G,5,FALSE)</f>
        <v>Sobotová</v>
      </c>
      <c r="I58" s="10">
        <f>VLOOKUP(D58,'Startovka dospeli'!$A:$G,6,FALSE)</f>
        <v>0</v>
      </c>
      <c r="J58" s="12" t="str">
        <f>VLOOKUP(D58,'Startovka dospeli'!$A:$G,7,FALSE)</f>
        <v xml:space="preserve">MIX 65 </v>
      </c>
      <c r="K58" s="12" t="s">
        <v>20</v>
      </c>
      <c r="L58" s="12"/>
      <c r="M58" s="12" t="s">
        <v>20</v>
      </c>
      <c r="N58" s="12">
        <v>30</v>
      </c>
      <c r="O58" s="12" t="s">
        <v>20</v>
      </c>
      <c r="P58" s="12" t="s">
        <v>20</v>
      </c>
      <c r="Q58" s="12"/>
      <c r="R58" s="12"/>
      <c r="S58" s="12"/>
      <c r="T58" s="12"/>
      <c r="U58" s="12"/>
      <c r="V58" s="12"/>
      <c r="W58" s="12" t="s">
        <v>20</v>
      </c>
      <c r="X58" s="12"/>
      <c r="Y58" s="12" t="s">
        <v>20</v>
      </c>
      <c r="Z58" s="12"/>
      <c r="AA58" s="12"/>
      <c r="AB58" s="12"/>
      <c r="AC58" s="12" t="s">
        <v>20</v>
      </c>
      <c r="AD58" s="12"/>
      <c r="AE58" s="12">
        <f>IFERROR(VLOOKUP(D58,'logicke ulohy'!A:B,2,FALSE),0)</f>
        <v>10</v>
      </c>
      <c r="AF58" s="12">
        <f t="shared" si="5"/>
        <v>0</v>
      </c>
      <c r="AG58" s="13">
        <f t="shared" si="6"/>
        <v>210</v>
      </c>
      <c r="AH58" s="50">
        <f>VLOOKUP(D58,vyslednycas!A:B,2,FALSE)</f>
        <v>0.12476972222222196</v>
      </c>
      <c r="AI58" s="54">
        <v>47</v>
      </c>
      <c r="AJ58" s="128">
        <v>23</v>
      </c>
      <c r="AK58" s="45">
        <f t="shared" si="2"/>
        <v>0</v>
      </c>
    </row>
    <row r="59" spans="1:37" ht="15.75" thickBot="1">
      <c r="A59" s="82" t="str">
        <f t="shared" si="0"/>
        <v>ŠkultétyJiří</v>
      </c>
      <c r="B59" s="82" t="str">
        <f t="shared" si="1"/>
        <v xml:space="preserve">ŠkultétyLívia </v>
      </c>
      <c r="C59" s="48">
        <v>113</v>
      </c>
      <c r="D59" s="49">
        <v>85</v>
      </c>
      <c r="E59" s="10" t="str">
        <f>VLOOKUP(D59,'Startovka dospeli'!$A:$G,2,FALSE)</f>
        <v>Jiří</v>
      </c>
      <c r="F59" s="10" t="str">
        <f>VLOOKUP(D59,'Startovka dospeli'!$A:$G,3,FALSE)</f>
        <v>Škultéty</v>
      </c>
      <c r="G59" s="10" t="str">
        <f>VLOOKUP(D59,'Startovka dospeli'!$A:$G,4,FALSE)</f>
        <v xml:space="preserve">Lívia </v>
      </c>
      <c r="H59" s="10" t="str">
        <f>VLOOKUP(D59,'Startovka dospeli'!$A:$G,5,FALSE)</f>
        <v>Škultéty</v>
      </c>
      <c r="I59" s="10" t="str">
        <f>VLOOKUP(D59,'Startovka dospeli'!$A:$G,6,FALSE)</f>
        <v>JST Medical Pro, s.r.o.</v>
      </c>
      <c r="J59" s="12" t="str">
        <f>VLOOKUP(D59,'Startovka dospeli'!$A:$G,7,FALSE)</f>
        <v xml:space="preserve">MIX 65 </v>
      </c>
      <c r="K59" s="12" t="s">
        <v>20</v>
      </c>
      <c r="L59" s="12"/>
      <c r="M59" s="12" t="s">
        <v>20</v>
      </c>
      <c r="N59" s="12">
        <v>30</v>
      </c>
      <c r="O59" s="12"/>
      <c r="P59" s="12" t="s">
        <v>20</v>
      </c>
      <c r="Q59" s="12"/>
      <c r="R59" s="12"/>
      <c r="S59" s="12"/>
      <c r="T59" s="12"/>
      <c r="U59" s="12"/>
      <c r="V59" s="12" t="s">
        <v>20</v>
      </c>
      <c r="W59" s="12" t="s">
        <v>20</v>
      </c>
      <c r="X59" s="12"/>
      <c r="Y59" s="12" t="s">
        <v>20</v>
      </c>
      <c r="Z59" s="12"/>
      <c r="AA59" s="12"/>
      <c r="AB59" s="12"/>
      <c r="AC59" s="12" t="s">
        <v>20</v>
      </c>
      <c r="AD59" s="12"/>
      <c r="AE59" s="12">
        <f>IFERROR(VLOOKUP(D59,'logicke ulohy'!A:B,2,FALSE),0)</f>
        <v>20</v>
      </c>
      <c r="AF59" s="12">
        <f t="shared" si="5"/>
        <v>0</v>
      </c>
      <c r="AG59" s="13">
        <f t="shared" si="6"/>
        <v>190</v>
      </c>
      <c r="AH59" s="50">
        <f>VLOOKUP(D59,vyslednycas!A:B,2,FALSE)</f>
        <v>0.11014265046296337</v>
      </c>
      <c r="AI59" s="54">
        <v>48</v>
      </c>
      <c r="AJ59" s="128">
        <v>22</v>
      </c>
      <c r="AK59" s="45">
        <f t="shared" si="2"/>
        <v>0</v>
      </c>
    </row>
    <row r="60" spans="1:37" ht="15.75" thickBot="1">
      <c r="A60" s="82" t="str">
        <f t="shared" si="0"/>
        <v xml:space="preserve">SevcikJakub </v>
      </c>
      <c r="B60" s="82" t="str">
        <f t="shared" si="1"/>
        <v>NitschelovaOlga</v>
      </c>
      <c r="C60" s="48">
        <v>114</v>
      </c>
      <c r="D60" s="52">
        <v>74</v>
      </c>
      <c r="E60" s="10" t="str">
        <f>VLOOKUP(D60,'Startovka dospeli'!$A:$G,2,FALSE)</f>
        <v xml:space="preserve">Jakub </v>
      </c>
      <c r="F60" s="10" t="str">
        <f>VLOOKUP(D60,'Startovka dospeli'!$A:$G,3,FALSE)</f>
        <v>Sevcik</v>
      </c>
      <c r="G60" s="10" t="str">
        <f>VLOOKUP(D60,'Startovka dospeli'!$A:$G,4,FALSE)</f>
        <v>Olga</v>
      </c>
      <c r="H60" s="10" t="str">
        <f>VLOOKUP(D60,'Startovka dospeli'!$A:$G,5,FALSE)</f>
        <v>Nitschelova</v>
      </c>
      <c r="I60" s="10" t="str">
        <f>VLOOKUP(D60,'Startovka dospeli'!$A:$G,6,FALSE)</f>
        <v>Krotitelé Duchů</v>
      </c>
      <c r="J60" s="12" t="str">
        <f>VLOOKUP(D60,'Startovka dospeli'!$A:$G,7,FALSE)</f>
        <v xml:space="preserve">MIX 65 </v>
      </c>
      <c r="K60" s="12" t="s">
        <v>20</v>
      </c>
      <c r="L60" s="12">
        <v>40</v>
      </c>
      <c r="M60" s="12" t="s">
        <v>20</v>
      </c>
      <c r="N60" s="12">
        <v>30</v>
      </c>
      <c r="O60" s="12" t="s">
        <v>20</v>
      </c>
      <c r="P60" s="12" t="s">
        <v>20</v>
      </c>
      <c r="Q60" s="12"/>
      <c r="R60" s="12"/>
      <c r="S60" s="12"/>
      <c r="T60" s="12" t="s">
        <v>20</v>
      </c>
      <c r="U60" s="12" t="s">
        <v>20</v>
      </c>
      <c r="V60" s="12" t="s">
        <v>20</v>
      </c>
      <c r="W60" s="12" t="s">
        <v>20</v>
      </c>
      <c r="X60" s="12" t="s">
        <v>20</v>
      </c>
      <c r="Y60" s="12"/>
      <c r="Z60" s="12" t="s">
        <v>20</v>
      </c>
      <c r="AA60" s="12"/>
      <c r="AB60" s="12"/>
      <c r="AC60" s="12"/>
      <c r="AD60" s="12"/>
      <c r="AE60" s="12">
        <f>IFERROR(VLOOKUP(D60,'logicke ulohy'!A:B,2,FALSE),0)</f>
        <v>10</v>
      </c>
      <c r="AF60" s="12">
        <f t="shared" si="5"/>
        <v>80</v>
      </c>
      <c r="AG60" s="13">
        <f t="shared" si="6"/>
        <v>190</v>
      </c>
      <c r="AH60" s="50">
        <f>VLOOKUP(D60,vyslednycas!A:B,2,FALSE)</f>
        <v>0.13038217592592605</v>
      </c>
      <c r="AI60" s="54">
        <v>49</v>
      </c>
      <c r="AJ60" s="128">
        <v>21</v>
      </c>
      <c r="AK60" s="45">
        <f t="shared" si="2"/>
        <v>8</v>
      </c>
    </row>
    <row r="61" spans="1:37" ht="15.75" thickBot="1">
      <c r="A61" s="82" t="str">
        <f t="shared" si="0"/>
        <v>VedralJan</v>
      </c>
      <c r="B61" s="82" t="str">
        <f t="shared" si="1"/>
        <v>KalousováIvetka</v>
      </c>
      <c r="C61" s="48">
        <v>116</v>
      </c>
      <c r="D61" s="49">
        <v>67</v>
      </c>
      <c r="E61" s="10" t="str">
        <f>VLOOKUP(D61,'Startovka dospeli'!$A:$G,2,FALSE)</f>
        <v>Jan</v>
      </c>
      <c r="F61" s="10" t="str">
        <f>VLOOKUP(D61,'Startovka dospeli'!$A:$G,3,FALSE)</f>
        <v>Vedral</v>
      </c>
      <c r="G61" s="10" t="str">
        <f>VLOOKUP(D61,'Startovka dospeli'!$A:$G,4,FALSE)</f>
        <v>Ivetka</v>
      </c>
      <c r="H61" s="10" t="str">
        <f>VLOOKUP(D61,'Startovka dospeli'!$A:$G,5,FALSE)</f>
        <v>Kalousová</v>
      </c>
      <c r="I61" s="10" t="str">
        <f>VLOOKUP(D61,'Startovka dospeli'!$A:$G,6,FALSE)</f>
        <v>Krymlov</v>
      </c>
      <c r="J61" s="12" t="str">
        <f>VLOOKUP(D61,'Startovka dospeli'!$A:$G,7,FALSE)</f>
        <v xml:space="preserve">MIX 65 </v>
      </c>
      <c r="K61" s="12" t="s">
        <v>20</v>
      </c>
      <c r="L61" s="12">
        <v>35</v>
      </c>
      <c r="M61" s="12" t="s">
        <v>20</v>
      </c>
      <c r="N61" s="12">
        <v>30</v>
      </c>
      <c r="O61" s="12" t="s">
        <v>20</v>
      </c>
      <c r="P61" s="12"/>
      <c r="Q61" s="12" t="s">
        <v>20</v>
      </c>
      <c r="R61" s="12" t="s">
        <v>20</v>
      </c>
      <c r="S61" s="12" t="s">
        <v>20</v>
      </c>
      <c r="T61" s="12"/>
      <c r="U61" s="12" t="s">
        <v>20</v>
      </c>
      <c r="V61" s="12"/>
      <c r="W61" s="12" t="s">
        <v>20</v>
      </c>
      <c r="X61" s="12" t="s">
        <v>20</v>
      </c>
      <c r="Y61" s="12" t="s">
        <v>20</v>
      </c>
      <c r="Z61" s="12" t="s">
        <v>20</v>
      </c>
      <c r="AA61" s="12"/>
      <c r="AB61" s="12"/>
      <c r="AC61" s="12" t="s">
        <v>20</v>
      </c>
      <c r="AD61" s="12"/>
      <c r="AE61" s="12">
        <f>IFERROR(VLOOKUP(D61,'logicke ulohy'!A:B,2,FALSE),0)</f>
        <v>20</v>
      </c>
      <c r="AF61" s="12">
        <f t="shared" si="5"/>
        <v>210</v>
      </c>
      <c r="AG61" s="13">
        <f t="shared" si="6"/>
        <v>185</v>
      </c>
      <c r="AH61" s="50">
        <f>VLOOKUP(D61,vyslednycas!A:B,2,FALSE)</f>
        <v>0.1392099884259263</v>
      </c>
      <c r="AI61" s="54">
        <v>50</v>
      </c>
      <c r="AJ61" s="128">
        <v>20</v>
      </c>
      <c r="AK61" s="45">
        <f t="shared" si="2"/>
        <v>21</v>
      </c>
    </row>
    <row r="62" spans="1:37" ht="15.75" thickBot="1">
      <c r="A62" s="82" t="str">
        <f t="shared" si="0"/>
        <v>KaválekTomáš</v>
      </c>
      <c r="B62" s="82" t="str">
        <f t="shared" si="1"/>
        <v>BaroňováDenisa</v>
      </c>
      <c r="C62" s="48">
        <v>117</v>
      </c>
      <c r="D62" s="52">
        <v>133</v>
      </c>
      <c r="E62" s="10" t="str">
        <f>VLOOKUP(D62,'Startovka dospeli'!$A:$G,2,FALSE)</f>
        <v>Tomáš</v>
      </c>
      <c r="F62" s="10" t="str">
        <f>VLOOKUP(D62,'Startovka dospeli'!$A:$G,3,FALSE)</f>
        <v>Kaválek</v>
      </c>
      <c r="G62" s="10" t="str">
        <f>VLOOKUP(D62,'Startovka dospeli'!$A:$G,4,FALSE)</f>
        <v>Denisa</v>
      </c>
      <c r="H62" s="10" t="str">
        <f>VLOOKUP(D62,'Startovka dospeli'!$A:$G,5,FALSE)</f>
        <v>Baroňová</v>
      </c>
      <c r="I62" s="10" t="str">
        <f>VLOOKUP(D62,'Startovka dospeli'!$A:$G,6,FALSE)</f>
        <v>Cykloservis MTB</v>
      </c>
      <c r="J62" s="12" t="str">
        <f>VLOOKUP(D62,'Startovka dospeli'!$A:$G,7,FALSE)</f>
        <v xml:space="preserve">MIX 65 </v>
      </c>
      <c r="K62" s="12" t="s">
        <v>20</v>
      </c>
      <c r="L62" s="12"/>
      <c r="M62" s="12" t="s">
        <v>20</v>
      </c>
      <c r="N62" s="12"/>
      <c r="O62" s="12"/>
      <c r="P62" s="12" t="s">
        <v>20</v>
      </c>
      <c r="Q62" s="12" t="s">
        <v>20</v>
      </c>
      <c r="R62" s="12" t="s">
        <v>20</v>
      </c>
      <c r="S62" s="12" t="s">
        <v>20</v>
      </c>
      <c r="T62" s="12" t="s">
        <v>20</v>
      </c>
      <c r="U62" s="12" t="s">
        <v>20</v>
      </c>
      <c r="V62" s="12" t="s">
        <v>20</v>
      </c>
      <c r="W62" s="12"/>
      <c r="X62" s="12"/>
      <c r="Y62" s="12"/>
      <c r="Z62" s="12"/>
      <c r="AA62" s="12"/>
      <c r="AB62" s="12"/>
      <c r="AC62" s="12"/>
      <c r="AD62" s="12"/>
      <c r="AE62" s="12">
        <f>IFERROR(VLOOKUP(D62,'logicke ulohy'!A:B,2,FALSE),0)</f>
        <v>0</v>
      </c>
      <c r="AF62" s="12">
        <f t="shared" si="5"/>
        <v>70</v>
      </c>
      <c r="AG62" s="13">
        <f t="shared" si="6"/>
        <v>180</v>
      </c>
      <c r="AH62" s="50">
        <f>VLOOKUP(D62,vyslednycas!A:B,2,FALSE)</f>
        <v>0.12948609953703671</v>
      </c>
      <c r="AI62" s="54">
        <v>51</v>
      </c>
      <c r="AJ62" s="128">
        <v>19</v>
      </c>
      <c r="AK62" s="45">
        <f t="shared" si="2"/>
        <v>7</v>
      </c>
    </row>
    <row r="63" spans="1:37" ht="15.75" thickBot="1">
      <c r="A63" s="82" t="str">
        <f t="shared" si="0"/>
        <v>DlouháKateřina</v>
      </c>
      <c r="B63" s="82" t="str">
        <f t="shared" si="1"/>
        <v>LukášMatěj</v>
      </c>
      <c r="C63" s="48">
        <v>119</v>
      </c>
      <c r="D63" s="49">
        <v>107</v>
      </c>
      <c r="E63" s="10" t="str">
        <f>VLOOKUP(D63,'Startovka dospeli'!$A:$G,2,FALSE)</f>
        <v>Kateřina</v>
      </c>
      <c r="F63" s="10" t="str">
        <f>VLOOKUP(D63,'Startovka dospeli'!$A:$G,3,FALSE)</f>
        <v>Dlouhá</v>
      </c>
      <c r="G63" s="10" t="str">
        <f>VLOOKUP(D63,'Startovka dospeli'!$A:$G,4,FALSE)</f>
        <v>Matěj</v>
      </c>
      <c r="H63" s="10" t="str">
        <f>VLOOKUP(D63,'Startovka dospeli'!$A:$G,5,FALSE)</f>
        <v>Lukáš</v>
      </c>
      <c r="I63" s="10">
        <f>VLOOKUP(D63,'Startovka dospeli'!$A:$G,6,FALSE)</f>
        <v>0</v>
      </c>
      <c r="J63" s="12" t="str">
        <f>VLOOKUP(D63,'Startovka dospeli'!$A:$G,7,FALSE)</f>
        <v xml:space="preserve">MIX 65 </v>
      </c>
      <c r="K63" s="12" t="s">
        <v>20</v>
      </c>
      <c r="L63" s="12"/>
      <c r="M63" s="12"/>
      <c r="N63" s="12">
        <v>30</v>
      </c>
      <c r="O63" s="12" t="s">
        <v>20</v>
      </c>
      <c r="P63" s="12"/>
      <c r="Q63" s="12"/>
      <c r="R63" s="12"/>
      <c r="S63" s="12"/>
      <c r="T63" s="12"/>
      <c r="U63" s="12"/>
      <c r="V63" s="12" t="s">
        <v>20</v>
      </c>
      <c r="W63" s="12"/>
      <c r="X63" s="12" t="s">
        <v>20</v>
      </c>
      <c r="Y63" s="12" t="s">
        <v>20</v>
      </c>
      <c r="Z63" s="12" t="s">
        <v>20</v>
      </c>
      <c r="AA63" s="12" t="s">
        <v>20</v>
      </c>
      <c r="AB63" s="12"/>
      <c r="AC63" s="12"/>
      <c r="AD63" s="12"/>
      <c r="AE63" s="12">
        <f>IFERROR(VLOOKUP(D63,'logicke ulohy'!A:B,2,FALSE),0)</f>
        <v>20</v>
      </c>
      <c r="AF63" s="12">
        <f t="shared" si="5"/>
        <v>0</v>
      </c>
      <c r="AG63" s="13">
        <f t="shared" si="6"/>
        <v>170</v>
      </c>
      <c r="AH63" s="50">
        <f>VLOOKUP(D63,vyslednycas!A:B,2,FALSE)</f>
        <v>0.12047094907407446</v>
      </c>
      <c r="AI63" s="54">
        <v>52</v>
      </c>
      <c r="AJ63" s="128">
        <v>18</v>
      </c>
      <c r="AK63" s="45">
        <f t="shared" si="2"/>
        <v>0</v>
      </c>
    </row>
    <row r="64" spans="1:37" ht="15.75" thickBot="1">
      <c r="A64" s="82" t="str">
        <f t="shared" si="0"/>
        <v>KarasVítězslav</v>
      </c>
      <c r="B64" s="82" t="str">
        <f t="shared" si="1"/>
        <v>ŠtaudnerováTereza</v>
      </c>
      <c r="C64" s="48">
        <v>120</v>
      </c>
      <c r="D64" s="52">
        <v>39</v>
      </c>
      <c r="E64" s="10" t="str">
        <f>VLOOKUP(D64,'Startovka dospeli'!$A:$G,2,FALSE)</f>
        <v>Vítězslav</v>
      </c>
      <c r="F64" s="10" t="str">
        <f>VLOOKUP(D64,'Startovka dospeli'!$A:$G,3,FALSE)</f>
        <v>Karas</v>
      </c>
      <c r="G64" s="10" t="str">
        <f>VLOOKUP(D64,'Startovka dospeli'!$A:$G,4,FALSE)</f>
        <v>Tereza</v>
      </c>
      <c r="H64" s="10" t="str">
        <f>VLOOKUP(D64,'Startovka dospeli'!$A:$G,5,FALSE)</f>
        <v>Štaudnerová</v>
      </c>
      <c r="I64" s="10" t="str">
        <f>VLOOKUP(D64,'Startovka dospeli'!$A:$G,6,FALSE)</f>
        <v>SVVAT</v>
      </c>
      <c r="J64" s="12" t="str">
        <f>VLOOKUP(D64,'Startovka dospeli'!$A:$G,7,FALSE)</f>
        <v xml:space="preserve">MIX 65 </v>
      </c>
      <c r="K64" s="12" t="s">
        <v>20</v>
      </c>
      <c r="L64" s="12"/>
      <c r="M64" s="12" t="s">
        <v>20</v>
      </c>
      <c r="N64" s="12"/>
      <c r="O64" s="12"/>
      <c r="P64" s="12" t="s">
        <v>20</v>
      </c>
      <c r="Q64" s="12" t="s">
        <v>20</v>
      </c>
      <c r="R64" s="12" t="s">
        <v>20</v>
      </c>
      <c r="S64" s="12" t="s">
        <v>20</v>
      </c>
      <c r="T64" s="12"/>
      <c r="U64" s="12" t="s">
        <v>20</v>
      </c>
      <c r="V64" s="12" t="s">
        <v>20</v>
      </c>
      <c r="W64" s="12"/>
      <c r="X64" s="12"/>
      <c r="Y64" s="12"/>
      <c r="Z64" s="12"/>
      <c r="AA64" s="12"/>
      <c r="AB64" s="12"/>
      <c r="AC64" s="12" t="s">
        <v>20</v>
      </c>
      <c r="AD64" s="12"/>
      <c r="AE64" s="12">
        <f>IFERROR(VLOOKUP(D64,'logicke ulohy'!A:B,2,FALSE),0)</f>
        <v>10</v>
      </c>
      <c r="AF64" s="12">
        <f t="shared" si="5"/>
        <v>90</v>
      </c>
      <c r="AG64" s="13">
        <f t="shared" si="6"/>
        <v>170</v>
      </c>
      <c r="AH64" s="50">
        <f>VLOOKUP(D64,vyslednycas!A:B,2,FALSE)</f>
        <v>0.1305619907407406</v>
      </c>
      <c r="AI64" s="54">
        <v>53</v>
      </c>
      <c r="AJ64" s="128">
        <v>17</v>
      </c>
      <c r="AK64" s="45">
        <f t="shared" si="2"/>
        <v>9</v>
      </c>
    </row>
    <row r="65" spans="1:37" ht="15.75" thickBot="1">
      <c r="A65" s="82" t="str">
        <f t="shared" si="0"/>
        <v>HetešJan</v>
      </c>
      <c r="B65" s="82" t="str">
        <f t="shared" si="1"/>
        <v>KabešováKarin</v>
      </c>
      <c r="C65" s="48">
        <v>121</v>
      </c>
      <c r="D65" s="49">
        <v>82</v>
      </c>
      <c r="E65" s="10" t="str">
        <f>VLOOKUP(D65,'Startovka dospeli'!$A:$G,2,FALSE)</f>
        <v>Jan</v>
      </c>
      <c r="F65" s="10" t="str">
        <f>VLOOKUP(D65,'Startovka dospeli'!$A:$G,3,FALSE)</f>
        <v>Heteš</v>
      </c>
      <c r="G65" s="10" t="str">
        <f>VLOOKUP(D65,'Startovka dospeli'!$A:$G,4,FALSE)</f>
        <v>Karin</v>
      </c>
      <c r="H65" s="10" t="str">
        <f>VLOOKUP(D65,'Startovka dospeli'!$A:$G,5,FALSE)</f>
        <v>Kabešová</v>
      </c>
      <c r="I65" s="10">
        <f>VLOOKUP(D65,'Startovka dospeli'!$A:$G,6,FALSE)</f>
        <v>1982</v>
      </c>
      <c r="J65" s="12" t="str">
        <f>VLOOKUP(D65,'Startovka dospeli'!$A:$G,7,FALSE)</f>
        <v xml:space="preserve">MIX 65 </v>
      </c>
      <c r="K65" s="12" t="s">
        <v>20</v>
      </c>
      <c r="L65" s="12"/>
      <c r="M65" s="12" t="s">
        <v>20</v>
      </c>
      <c r="N65" s="12">
        <v>30</v>
      </c>
      <c r="O65" s="12" t="s">
        <v>20</v>
      </c>
      <c r="P65" s="12"/>
      <c r="Q65" s="12" t="s">
        <v>20</v>
      </c>
      <c r="R65" s="12" t="s">
        <v>20</v>
      </c>
      <c r="S65" s="12" t="s">
        <v>20</v>
      </c>
      <c r="T65" s="12" t="s">
        <v>20</v>
      </c>
      <c r="U65" s="12" t="s">
        <v>20</v>
      </c>
      <c r="V65" s="12"/>
      <c r="W65" s="12"/>
      <c r="X65" s="12"/>
      <c r="Y65" s="12"/>
      <c r="Z65" s="12" t="s">
        <v>20</v>
      </c>
      <c r="AA65" s="12"/>
      <c r="AB65" s="12"/>
      <c r="AC65" s="12" t="s">
        <v>20</v>
      </c>
      <c r="AD65" s="12" t="s">
        <v>20</v>
      </c>
      <c r="AE65" s="12">
        <f>IFERROR(VLOOKUP(D65,'logicke ulohy'!A:B,2,FALSE),0)</f>
        <v>20</v>
      </c>
      <c r="AF65" s="12">
        <f t="shared" si="5"/>
        <v>160</v>
      </c>
      <c r="AG65" s="13">
        <f t="shared" si="6"/>
        <v>170</v>
      </c>
      <c r="AH65" s="50">
        <f>VLOOKUP(D65,vyslednycas!A:B,2,FALSE)</f>
        <v>0.13574873842592627</v>
      </c>
      <c r="AI65" s="54">
        <v>54</v>
      </c>
      <c r="AJ65" s="128">
        <v>16</v>
      </c>
      <c r="AK65" s="45">
        <f t="shared" si="2"/>
        <v>16</v>
      </c>
    </row>
    <row r="66" spans="1:37" ht="15.75" thickBot="1">
      <c r="A66" s="82" t="str">
        <f t="shared" si="0"/>
        <v>HlavačkaVojtěch</v>
      </c>
      <c r="B66" s="82" t="str">
        <f t="shared" si="1"/>
        <v>MyšičkováLucie</v>
      </c>
      <c r="C66" s="48">
        <v>123</v>
      </c>
      <c r="D66" s="52">
        <v>56</v>
      </c>
      <c r="E66" s="10" t="str">
        <f>VLOOKUP(D66,'Startovka dospeli'!$A:$G,2,FALSE)</f>
        <v>Vojtěch</v>
      </c>
      <c r="F66" s="10" t="str">
        <f>VLOOKUP(D66,'Startovka dospeli'!$A:$G,3,FALSE)</f>
        <v>Hlavačka</v>
      </c>
      <c r="G66" s="10" t="str">
        <f>VLOOKUP(D66,'Startovka dospeli'!$A:$G,4,FALSE)</f>
        <v>Lucie</v>
      </c>
      <c r="H66" s="10" t="str">
        <f>VLOOKUP(D66,'Startovka dospeli'!$A:$G,5,FALSE)</f>
        <v>Myšičková</v>
      </c>
      <c r="I66" s="10" t="str">
        <f>VLOOKUP(D66,'Startovka dospeli'!$A:$G,6,FALSE)</f>
        <v>Bob a Bobek</v>
      </c>
      <c r="J66" s="12" t="str">
        <f>VLOOKUP(D66,'Startovka dospeli'!$A:$G,7,FALSE)</f>
        <v xml:space="preserve">MIX 65 </v>
      </c>
      <c r="K66" s="12" t="s">
        <v>20</v>
      </c>
      <c r="L66" s="12">
        <v>40</v>
      </c>
      <c r="M66" s="12" t="s">
        <v>20</v>
      </c>
      <c r="N66" s="12">
        <v>30</v>
      </c>
      <c r="O66" s="12" t="s">
        <v>20</v>
      </c>
      <c r="P66" s="12" t="s">
        <v>20</v>
      </c>
      <c r="Q66" s="12" t="s">
        <v>20</v>
      </c>
      <c r="R66" s="12" t="s">
        <v>20</v>
      </c>
      <c r="S66" s="12" t="s">
        <v>20</v>
      </c>
      <c r="T66" s="12" t="s">
        <v>20</v>
      </c>
      <c r="U66" s="12" t="s">
        <v>20</v>
      </c>
      <c r="V66" s="12" t="s">
        <v>20</v>
      </c>
      <c r="W66" s="12"/>
      <c r="X66" s="12"/>
      <c r="Y66" s="12"/>
      <c r="Z66" s="12"/>
      <c r="AA66" s="12"/>
      <c r="AB66" s="12"/>
      <c r="AC66" s="12" t="s">
        <v>20</v>
      </c>
      <c r="AD66" s="12" t="s">
        <v>20</v>
      </c>
      <c r="AE66" s="12">
        <f>IFERROR(VLOOKUP(D66,'logicke ulohy'!A:B,2,FALSE),0)</f>
        <v>20</v>
      </c>
      <c r="AF66" s="12">
        <f t="shared" si="5"/>
        <v>250</v>
      </c>
      <c r="AG66" s="13">
        <f t="shared" si="6"/>
        <v>150</v>
      </c>
      <c r="AH66" s="50">
        <f>VLOOKUP(D66,vyslednycas!A:B,2,FALSE)</f>
        <v>0.14193733796296307</v>
      </c>
      <c r="AI66" s="54">
        <v>55</v>
      </c>
      <c r="AJ66" s="128">
        <v>15</v>
      </c>
      <c r="AK66" s="45">
        <f t="shared" si="2"/>
        <v>25</v>
      </c>
    </row>
    <row r="67" spans="1:37" ht="15.75" thickBot="1">
      <c r="A67" s="82" t="str">
        <f t="shared" si="0"/>
        <v>BürgerMichal</v>
      </c>
      <c r="B67" s="82" t="str">
        <f t="shared" si="1"/>
        <v>KubíkováKlára</v>
      </c>
      <c r="C67" s="48">
        <v>127</v>
      </c>
      <c r="D67" s="49">
        <v>136</v>
      </c>
      <c r="E67" s="10" t="str">
        <f>VLOOKUP(D67,'Startovka dospeli'!$A:$G,2,FALSE)</f>
        <v>Michal</v>
      </c>
      <c r="F67" s="10" t="str">
        <f>VLOOKUP(D67,'Startovka dospeli'!$A:$G,3,FALSE)</f>
        <v>Bürger</v>
      </c>
      <c r="G67" s="10" t="str">
        <f>VLOOKUP(D67,'Startovka dospeli'!$A:$G,4,FALSE)</f>
        <v>Klára</v>
      </c>
      <c r="H67" s="10" t="str">
        <f>VLOOKUP(D67,'Startovka dospeli'!$A:$G,5,FALSE)</f>
        <v>Kubíková</v>
      </c>
      <c r="I67" s="10">
        <f>VLOOKUP(D67,'Startovka dospeli'!$A:$G,6,FALSE)</f>
        <v>0</v>
      </c>
      <c r="J67" s="12" t="str">
        <f>VLOOKUP(D67,'Startovka dospeli'!$A:$G,7,FALSE)</f>
        <v xml:space="preserve">MIX 65 </v>
      </c>
      <c r="K67" s="12" t="s">
        <v>20</v>
      </c>
      <c r="L67" s="12">
        <v>45</v>
      </c>
      <c r="M67" s="12"/>
      <c r="N67" s="12">
        <v>30</v>
      </c>
      <c r="O67" s="12" t="s">
        <v>20</v>
      </c>
      <c r="P67" s="12"/>
      <c r="Q67" s="12"/>
      <c r="R67" s="12"/>
      <c r="S67" s="12"/>
      <c r="T67" s="12"/>
      <c r="U67" s="12" t="s">
        <v>20</v>
      </c>
      <c r="V67" s="12"/>
      <c r="W67" s="12" t="s">
        <v>20</v>
      </c>
      <c r="X67" s="12" t="s">
        <v>20</v>
      </c>
      <c r="Y67" s="12" t="s">
        <v>20</v>
      </c>
      <c r="Z67" s="12" t="s">
        <v>20</v>
      </c>
      <c r="AA67" s="12" t="s">
        <v>20</v>
      </c>
      <c r="AB67" s="12" t="s">
        <v>20</v>
      </c>
      <c r="AC67" s="12" t="s">
        <v>20</v>
      </c>
      <c r="AD67" s="12"/>
      <c r="AE67" s="12">
        <f>IFERROR(VLOOKUP(D67,'logicke ulohy'!A:B,2,FALSE),0)</f>
        <v>10</v>
      </c>
      <c r="AF67" s="12">
        <f t="shared" si="5"/>
        <v>130</v>
      </c>
      <c r="AG67" s="13">
        <f t="shared" si="6"/>
        <v>115</v>
      </c>
      <c r="AH67" s="50">
        <f>VLOOKUP(D67,vyslednycas!A:B,2,FALSE)</f>
        <v>0.13348077546296322</v>
      </c>
      <c r="AI67" s="54">
        <v>56</v>
      </c>
      <c r="AJ67" s="128">
        <v>14</v>
      </c>
      <c r="AK67" s="45">
        <f t="shared" si="2"/>
        <v>13</v>
      </c>
    </row>
    <row r="68" spans="1:37" ht="15.75" thickBot="1">
      <c r="A68" s="82" t="str">
        <f t="shared" si="0"/>
        <v>PokutováZuzana</v>
      </c>
      <c r="B68" s="82" t="str">
        <f t="shared" si="1"/>
        <v>SýkoraJan</v>
      </c>
      <c r="C68" s="48">
        <v>128</v>
      </c>
      <c r="D68" s="52">
        <v>57</v>
      </c>
      <c r="E68" s="10" t="str">
        <f>VLOOKUP(D68,'Startovka dospeli'!$A:$G,2,FALSE)</f>
        <v>Zuzana</v>
      </c>
      <c r="F68" s="10" t="str">
        <f>VLOOKUP(D68,'Startovka dospeli'!$A:$G,3,FALSE)</f>
        <v>Pokutová</v>
      </c>
      <c r="G68" s="10" t="str">
        <f>VLOOKUP(D68,'Startovka dospeli'!$A:$G,4,FALSE)</f>
        <v>Jan</v>
      </c>
      <c r="H68" s="10" t="str">
        <f>VLOOKUP(D68,'Startovka dospeli'!$A:$G,5,FALSE)</f>
        <v>Sýkora</v>
      </c>
      <c r="I68" s="10" t="str">
        <f>VLOOKUP(D68,'Startovka dospeli'!$A:$G,6,FALSE)</f>
        <v>Itadakimasu</v>
      </c>
      <c r="J68" s="12" t="str">
        <f>VLOOKUP(D68,'Startovka dospeli'!$A:$G,7,FALSE)</f>
        <v xml:space="preserve">MIX 65 </v>
      </c>
      <c r="K68" s="12" t="s">
        <v>20</v>
      </c>
      <c r="L68" s="12">
        <v>45</v>
      </c>
      <c r="M68" s="12" t="s">
        <v>20</v>
      </c>
      <c r="N68" s="12">
        <v>30</v>
      </c>
      <c r="O68" s="12"/>
      <c r="P68" s="12" t="s">
        <v>20</v>
      </c>
      <c r="Q68" s="12" t="s">
        <v>20</v>
      </c>
      <c r="R68" s="12" t="s">
        <v>20</v>
      </c>
      <c r="S68" s="12" t="s">
        <v>20</v>
      </c>
      <c r="T68" s="12" t="s">
        <v>20</v>
      </c>
      <c r="U68" s="12" t="s">
        <v>20</v>
      </c>
      <c r="V68" s="12"/>
      <c r="W68" s="12"/>
      <c r="X68" s="12"/>
      <c r="Y68" s="12"/>
      <c r="Z68" s="12" t="s">
        <v>20</v>
      </c>
      <c r="AA68" s="12"/>
      <c r="AB68" s="12"/>
      <c r="AC68" s="12" t="s">
        <v>20</v>
      </c>
      <c r="AD68" s="12"/>
      <c r="AE68" s="12">
        <f>IFERROR(VLOOKUP(D68,'logicke ulohy'!A:B,2,FALSE),0)</f>
        <v>10</v>
      </c>
      <c r="AF68" s="12">
        <f t="shared" si="5"/>
        <v>230</v>
      </c>
      <c r="AG68" s="13">
        <f t="shared" si="6"/>
        <v>115</v>
      </c>
      <c r="AH68" s="50">
        <f>VLOOKUP(D68,vyslednycas!A:B,2,FALSE)</f>
        <v>0.14052685185185157</v>
      </c>
      <c r="AI68" s="54">
        <v>57</v>
      </c>
      <c r="AJ68" s="128">
        <v>13</v>
      </c>
      <c r="AK68" s="45">
        <f t="shared" si="2"/>
        <v>23</v>
      </c>
    </row>
    <row r="69" spans="1:37" ht="15.75" thickBot="1">
      <c r="A69" s="82" t="str">
        <f t="shared" si="0"/>
        <v>SorokinaAlena</v>
      </c>
      <c r="B69" s="82" t="str">
        <f t="shared" si="1"/>
        <v>ReslJakub</v>
      </c>
      <c r="C69" s="48">
        <v>129</v>
      </c>
      <c r="D69" s="49">
        <v>44</v>
      </c>
      <c r="E69" s="10" t="str">
        <f>VLOOKUP(D69,'Startovka dospeli'!$A:$G,2,FALSE)</f>
        <v>Alena</v>
      </c>
      <c r="F69" s="10" t="str">
        <f>VLOOKUP(D69,'Startovka dospeli'!$A:$G,3,FALSE)</f>
        <v>Sorokina</v>
      </c>
      <c r="G69" s="10" t="str">
        <f>VLOOKUP(D69,'Startovka dospeli'!$A:$G,4,FALSE)</f>
        <v>Jakub</v>
      </c>
      <c r="H69" s="10" t="str">
        <f>VLOOKUP(D69,'Startovka dospeli'!$A:$G,5,FALSE)</f>
        <v>Resl</v>
      </c>
      <c r="I69" s="10">
        <f>VLOOKUP(D69,'Startovka dospeli'!$A:$G,6,FALSE)</f>
        <v>0</v>
      </c>
      <c r="J69" s="12" t="str">
        <f>VLOOKUP(D69,'Startovka dospeli'!$A:$G,7,FALSE)</f>
        <v xml:space="preserve">MIX 65 </v>
      </c>
      <c r="K69" s="12" t="s">
        <v>20</v>
      </c>
      <c r="L69" s="12"/>
      <c r="M69" s="12" t="s">
        <v>20</v>
      </c>
      <c r="N69" s="12">
        <v>30</v>
      </c>
      <c r="O69" s="12"/>
      <c r="P69" s="12" t="s">
        <v>20</v>
      </c>
      <c r="Q69" s="12" t="s">
        <v>20</v>
      </c>
      <c r="R69" s="12" t="s">
        <v>20</v>
      </c>
      <c r="S69" s="12" t="s">
        <v>20</v>
      </c>
      <c r="T69" s="12" t="s">
        <v>20</v>
      </c>
      <c r="U69" s="12" t="s">
        <v>20</v>
      </c>
      <c r="V69" s="12"/>
      <c r="W69" s="12"/>
      <c r="X69" s="12"/>
      <c r="Y69" s="12"/>
      <c r="Z69" s="12"/>
      <c r="AA69" s="12"/>
      <c r="AB69" s="12"/>
      <c r="AC69" s="12"/>
      <c r="AD69" s="12"/>
      <c r="AE69" s="12">
        <f>IFERROR(VLOOKUP(D69,'logicke ulohy'!A:B,2,FALSE),0)</f>
        <v>20</v>
      </c>
      <c r="AF69" s="12">
        <f t="shared" si="5"/>
        <v>180</v>
      </c>
      <c r="AG69" s="13">
        <f t="shared" si="6"/>
        <v>110</v>
      </c>
      <c r="AH69" s="50">
        <f>VLOOKUP(D69,vyslednycas!A:B,2,FALSE)</f>
        <v>0.13745245370370371</v>
      </c>
      <c r="AI69" s="54">
        <v>58</v>
      </c>
      <c r="AJ69" s="128">
        <v>12</v>
      </c>
      <c r="AK69" s="45">
        <f t="shared" si="2"/>
        <v>18</v>
      </c>
    </row>
    <row r="70" spans="1:37" ht="15.75" thickBot="1">
      <c r="A70" s="82" t="str">
        <f t="shared" si="0"/>
        <v>NeuwirthováTereza</v>
      </c>
      <c r="B70" s="82" t="str">
        <f t="shared" si="1"/>
        <v>ŠimandlPetr</v>
      </c>
      <c r="C70" s="48">
        <v>130</v>
      </c>
      <c r="D70" s="52">
        <v>47</v>
      </c>
      <c r="E70" s="10" t="str">
        <f>VLOOKUP(D70,'Startovka dospeli'!$A:$G,2,FALSE)</f>
        <v>Tereza</v>
      </c>
      <c r="F70" s="10" t="str">
        <f>VLOOKUP(D70,'Startovka dospeli'!$A:$G,3,FALSE)</f>
        <v>Neuwirthová</v>
      </c>
      <c r="G70" s="10" t="str">
        <f>VLOOKUP(D70,'Startovka dospeli'!$A:$G,4,FALSE)</f>
        <v>Petr</v>
      </c>
      <c r="H70" s="10" t="str">
        <f>VLOOKUP(D70,'Startovka dospeli'!$A:$G,5,FALSE)</f>
        <v>Šimandl</v>
      </c>
      <c r="I70" s="10" t="str">
        <f>VLOOKUP(D70,'Startovka dospeli'!$A:$G,6,FALSE)</f>
        <v>sami sobě</v>
      </c>
      <c r="J70" s="12" t="str">
        <f>VLOOKUP(D70,'Startovka dospeli'!$A:$G,7,FALSE)</f>
        <v xml:space="preserve">MIX 65 </v>
      </c>
      <c r="K70" s="12" t="s">
        <v>20</v>
      </c>
      <c r="L70" s="12">
        <v>45</v>
      </c>
      <c r="M70" s="12" t="s">
        <v>20</v>
      </c>
      <c r="N70" s="12">
        <v>30</v>
      </c>
      <c r="O70" s="12" t="s">
        <v>20</v>
      </c>
      <c r="P70" s="12"/>
      <c r="Q70" s="12" t="s">
        <v>20</v>
      </c>
      <c r="R70" s="12"/>
      <c r="S70" s="12" t="s">
        <v>20</v>
      </c>
      <c r="T70" s="12"/>
      <c r="U70" s="12" t="s">
        <v>20</v>
      </c>
      <c r="V70" s="12"/>
      <c r="W70" s="12"/>
      <c r="X70" s="12" t="s">
        <v>20</v>
      </c>
      <c r="Y70" s="12" t="s">
        <v>20</v>
      </c>
      <c r="Z70" s="12" t="s">
        <v>20</v>
      </c>
      <c r="AA70" s="12"/>
      <c r="AB70" s="12"/>
      <c r="AC70" s="12"/>
      <c r="AD70" s="12"/>
      <c r="AE70" s="12">
        <f>IFERROR(VLOOKUP(D70,'logicke ulohy'!A:B,2,FALSE),0)</f>
        <v>0</v>
      </c>
      <c r="AF70" s="12">
        <f t="shared" si="5"/>
        <v>200</v>
      </c>
      <c r="AG70" s="13">
        <f t="shared" si="6"/>
        <v>105</v>
      </c>
      <c r="AH70" s="50">
        <f>VLOOKUP(D70,vyslednycas!A:B,2,FALSE)</f>
        <v>0.13837855324074083</v>
      </c>
      <c r="AI70" s="54">
        <v>59</v>
      </c>
      <c r="AJ70" s="128">
        <v>11</v>
      </c>
      <c r="AK70" s="45">
        <f t="shared" si="2"/>
        <v>20</v>
      </c>
    </row>
    <row r="71" spans="1:37" ht="15.75" thickBot="1">
      <c r="A71" s="82" t="str">
        <f t="shared" si="0"/>
        <v xml:space="preserve">NesporýMarek </v>
      </c>
      <c r="B71" s="82" t="str">
        <f t="shared" si="1"/>
        <v>KáclováLenka</v>
      </c>
      <c r="C71" s="48">
        <v>131</v>
      </c>
      <c r="D71" s="49">
        <v>19</v>
      </c>
      <c r="E71" s="10" t="str">
        <f>VLOOKUP(D71,'Startovka dospeli'!$A:$G,2,FALSE)</f>
        <v xml:space="preserve">Marek </v>
      </c>
      <c r="F71" s="10" t="str">
        <f>VLOOKUP(D71,'Startovka dospeli'!$A:$G,3,FALSE)</f>
        <v>Nesporý</v>
      </c>
      <c r="G71" s="10" t="str">
        <f>VLOOKUP(D71,'Startovka dospeli'!$A:$G,4,FALSE)</f>
        <v>Lenka</v>
      </c>
      <c r="H71" s="10" t="str">
        <f>VLOOKUP(D71,'Startovka dospeli'!$A:$G,5,FALSE)</f>
        <v>Káclová</v>
      </c>
      <c r="I71" s="10">
        <f>VLOOKUP(D71,'Startovka dospeli'!$A:$G,6,FALSE)</f>
        <v>0</v>
      </c>
      <c r="J71" s="12" t="str">
        <f>VLOOKUP(D71,'Startovka dospeli'!$A:$G,7,FALSE)</f>
        <v xml:space="preserve">MIX 65 </v>
      </c>
      <c r="K71" s="12" t="s">
        <v>20</v>
      </c>
      <c r="L71" s="12"/>
      <c r="M71" s="12" t="s">
        <v>20</v>
      </c>
      <c r="N71" s="12"/>
      <c r="O71" s="12"/>
      <c r="P71" s="12" t="s">
        <v>20</v>
      </c>
      <c r="Q71" s="12" t="s">
        <v>20</v>
      </c>
      <c r="R71" s="12" t="s">
        <v>20</v>
      </c>
      <c r="S71" s="12" t="s">
        <v>20</v>
      </c>
      <c r="T71" s="12" t="s">
        <v>20</v>
      </c>
      <c r="U71" s="12" t="s">
        <v>20</v>
      </c>
      <c r="V71" s="12" t="s">
        <v>20</v>
      </c>
      <c r="W71" s="12"/>
      <c r="X71" s="12"/>
      <c r="Y71" s="12"/>
      <c r="Z71" s="12"/>
      <c r="AA71" s="12"/>
      <c r="AB71" s="12"/>
      <c r="AC71" s="12" t="s">
        <v>20</v>
      </c>
      <c r="AD71" s="12"/>
      <c r="AE71" s="12">
        <f>IFERROR(VLOOKUP(D71,'logicke ulohy'!A:B,2,FALSE),0)</f>
        <v>0</v>
      </c>
      <c r="AF71" s="12">
        <f t="shared" si="5"/>
        <v>160</v>
      </c>
      <c r="AG71" s="13">
        <f t="shared" si="6"/>
        <v>100</v>
      </c>
      <c r="AH71" s="50">
        <f>VLOOKUP(D71,vyslednycas!A:B,2,FALSE)</f>
        <v>0.13561328703703701</v>
      </c>
      <c r="AI71" s="54">
        <v>60</v>
      </c>
      <c r="AJ71" s="128">
        <v>10</v>
      </c>
      <c r="AK71" s="45">
        <f t="shared" si="2"/>
        <v>16</v>
      </c>
    </row>
    <row r="72" spans="1:37" ht="15.75" thickBot="1">
      <c r="A72" s="82" t="str">
        <f t="shared" si="0"/>
        <v>MalýMarek</v>
      </c>
      <c r="B72" s="82" t="str">
        <f t="shared" si="1"/>
        <v>JanouchováVeronika</v>
      </c>
      <c r="C72" s="48">
        <v>134</v>
      </c>
      <c r="D72" s="52">
        <v>34</v>
      </c>
      <c r="E72" s="10" t="str">
        <f>VLOOKUP(D72,'Startovka dospeli'!$A:$G,2,FALSE)</f>
        <v>Marek</v>
      </c>
      <c r="F72" s="10" t="str">
        <f>VLOOKUP(D72,'Startovka dospeli'!$A:$G,3,FALSE)</f>
        <v>Malý</v>
      </c>
      <c r="G72" s="10" t="str">
        <f>VLOOKUP(D72,'Startovka dospeli'!$A:$G,4,FALSE)</f>
        <v>Veronika</v>
      </c>
      <c r="H72" s="10" t="str">
        <f>VLOOKUP(D72,'Startovka dospeli'!$A:$G,5,FALSE)</f>
        <v>Janouchová</v>
      </c>
      <c r="I72" s="10" t="str">
        <f>VLOOKUP(D72,'Startovka dospeli'!$A:$G,6,FALSE)</f>
        <v>Zrzouni</v>
      </c>
      <c r="J72" s="12" t="str">
        <f>VLOOKUP(D72,'Startovka dospeli'!$A:$G,7,FALSE)</f>
        <v xml:space="preserve">MIX 65 </v>
      </c>
      <c r="K72" s="12" t="s">
        <v>20</v>
      </c>
      <c r="L72" s="12"/>
      <c r="M72" s="12"/>
      <c r="N72" s="12"/>
      <c r="O72" s="12"/>
      <c r="P72" s="12" t="s">
        <v>20</v>
      </c>
      <c r="Q72" s="12"/>
      <c r="R72" s="12" t="s">
        <v>20</v>
      </c>
      <c r="S72" s="12" t="s">
        <v>20</v>
      </c>
      <c r="T72" s="12" t="s">
        <v>20</v>
      </c>
      <c r="U72" s="12"/>
      <c r="V72" s="12"/>
      <c r="W72" s="12"/>
      <c r="X72" s="12"/>
      <c r="Y72" s="12"/>
      <c r="Z72" s="12"/>
      <c r="AA72" s="12"/>
      <c r="AB72" s="12"/>
      <c r="AC72" s="12"/>
      <c r="AD72" s="12" t="s">
        <v>20</v>
      </c>
      <c r="AE72" s="12">
        <f>IFERROR(VLOOKUP(D72,'logicke ulohy'!A:B,2,FALSE),0)</f>
        <v>0</v>
      </c>
      <c r="AF72" s="12">
        <f t="shared" si="5"/>
        <v>120</v>
      </c>
      <c r="AG72" s="13">
        <f t="shared" si="6"/>
        <v>20</v>
      </c>
      <c r="AH72" s="50">
        <f>VLOOKUP(D72,vyslednycas!A:B,2,FALSE)</f>
        <v>0.13286353009259289</v>
      </c>
      <c r="AI72" s="54">
        <v>61</v>
      </c>
      <c r="AJ72" s="128">
        <v>9</v>
      </c>
      <c r="AK72" s="45">
        <f t="shared" si="2"/>
        <v>12</v>
      </c>
    </row>
    <row r="73" spans="1:37" ht="15.75" thickBot="1">
      <c r="A73" s="82" t="str">
        <f t="shared" si="0"/>
        <v>RůžičkováMarcela</v>
      </c>
      <c r="B73" s="82" t="str">
        <f t="shared" si="1"/>
        <v>KrálMichal</v>
      </c>
      <c r="C73" s="48">
        <v>135</v>
      </c>
      <c r="D73" s="49">
        <v>55</v>
      </c>
      <c r="E73" s="10" t="str">
        <f>VLOOKUP(D73,'Startovka dospeli'!$A:$G,2,FALSE)</f>
        <v>Marcela</v>
      </c>
      <c r="F73" s="10" t="str">
        <f>VLOOKUP(D73,'Startovka dospeli'!$A:$G,3,FALSE)</f>
        <v>Růžičková</v>
      </c>
      <c r="G73" s="10" t="str">
        <f>VLOOKUP(D73,'Startovka dospeli'!$A:$G,4,FALSE)</f>
        <v>Michal</v>
      </c>
      <c r="H73" s="10" t="str">
        <f>VLOOKUP(D73,'Startovka dospeli'!$A:$G,5,FALSE)</f>
        <v>Král</v>
      </c>
      <c r="I73" s="10" t="str">
        <f>VLOOKUP(D73,'Startovka dospeli'!$A:$G,6,FALSE)</f>
        <v>Ještě jednou</v>
      </c>
      <c r="J73" s="12" t="str">
        <f>VLOOKUP(D73,'Startovka dospeli'!$A:$G,7,FALSE)</f>
        <v xml:space="preserve">MIX 65 </v>
      </c>
      <c r="K73" s="12" t="s">
        <v>20</v>
      </c>
      <c r="L73" s="12"/>
      <c r="M73" s="12" t="s">
        <v>20</v>
      </c>
      <c r="N73" s="12"/>
      <c r="O73" s="12" t="s">
        <v>20</v>
      </c>
      <c r="P73" s="12" t="s">
        <v>20</v>
      </c>
      <c r="Q73" s="12" t="s">
        <v>20</v>
      </c>
      <c r="R73" s="12" t="s">
        <v>20</v>
      </c>
      <c r="S73" s="12" t="s">
        <v>20</v>
      </c>
      <c r="T73" s="12" t="s">
        <v>20</v>
      </c>
      <c r="U73" s="12" t="s">
        <v>20</v>
      </c>
      <c r="V73" s="12"/>
      <c r="W73" s="12" t="s">
        <v>20</v>
      </c>
      <c r="X73" s="12"/>
      <c r="Y73" s="12"/>
      <c r="Z73" s="12"/>
      <c r="AA73" s="12"/>
      <c r="AB73" s="12"/>
      <c r="AC73" s="12" t="s">
        <v>20</v>
      </c>
      <c r="AD73" s="12"/>
      <c r="AE73" s="12">
        <f>IFERROR(VLOOKUP(D73,'logicke ulohy'!A:B,2,FALSE),0)</f>
        <v>30</v>
      </c>
      <c r="AF73" s="12">
        <f t="shared" si="5"/>
        <v>310</v>
      </c>
      <c r="AG73" s="13">
        <f t="shared" si="6"/>
        <v>20</v>
      </c>
      <c r="AH73" s="50">
        <f>VLOOKUP(D73,vyslednycas!A:B,2,FALSE)</f>
        <v>0.14608542824074106</v>
      </c>
      <c r="AI73" s="54">
        <v>62</v>
      </c>
      <c r="AJ73" s="128">
        <v>8</v>
      </c>
      <c r="AK73" s="45">
        <f t="shared" si="2"/>
        <v>31</v>
      </c>
    </row>
    <row r="74" spans="1:37" ht="15.75" thickBot="1">
      <c r="A74" s="82" t="str">
        <f t="shared" ref="A74:A137" si="7">F74&amp;E74</f>
        <v>ZrakAleš</v>
      </c>
      <c r="B74" s="82" t="str">
        <f t="shared" ref="B74:B137" si="8">H74&amp;G74</f>
        <v>KejvalováJana</v>
      </c>
      <c r="C74" s="48">
        <v>136</v>
      </c>
      <c r="D74" s="52">
        <v>117</v>
      </c>
      <c r="E74" s="10" t="str">
        <f>VLOOKUP(D74,'Startovka dospeli'!$A:$G,2,FALSE)</f>
        <v>Aleš</v>
      </c>
      <c r="F74" s="10" t="str">
        <f>VLOOKUP(D74,'Startovka dospeli'!$A:$G,3,FALSE)</f>
        <v>Zrak</v>
      </c>
      <c r="G74" s="10" t="str">
        <f>VLOOKUP(D74,'Startovka dospeli'!$A:$G,4,FALSE)</f>
        <v>Jana</v>
      </c>
      <c r="H74" s="10" t="str">
        <f>VLOOKUP(D74,'Startovka dospeli'!$A:$G,5,FALSE)</f>
        <v>Kejvalová</v>
      </c>
      <c r="I74" s="10" t="str">
        <f>VLOOKUP(D74,'Startovka dospeli'!$A:$G,6,FALSE)</f>
        <v>Dos llamas</v>
      </c>
      <c r="J74" s="12" t="str">
        <f>VLOOKUP(D74,'Startovka dospeli'!$A:$G,7,FALSE)</f>
        <v xml:space="preserve">MIX 65 </v>
      </c>
      <c r="K74" s="12" t="s">
        <v>20</v>
      </c>
      <c r="L74" s="12"/>
      <c r="M74" s="12" t="s">
        <v>20</v>
      </c>
      <c r="N74" s="12">
        <v>30</v>
      </c>
      <c r="O74" s="12"/>
      <c r="P74" s="12" t="s">
        <v>20</v>
      </c>
      <c r="Q74" s="12" t="s">
        <v>20</v>
      </c>
      <c r="R74" s="12" t="s">
        <v>20</v>
      </c>
      <c r="S74" s="12" t="s">
        <v>20</v>
      </c>
      <c r="T74" s="12" t="s">
        <v>20</v>
      </c>
      <c r="U74" s="12" t="s">
        <v>20</v>
      </c>
      <c r="V74" s="12" t="s">
        <v>20</v>
      </c>
      <c r="W74" s="12" t="s">
        <v>20</v>
      </c>
      <c r="X74" s="12"/>
      <c r="Y74" s="12"/>
      <c r="Z74" s="12"/>
      <c r="AA74" s="12"/>
      <c r="AB74" s="12"/>
      <c r="AC74" s="12" t="s">
        <v>20</v>
      </c>
      <c r="AD74" s="12" t="s">
        <v>20</v>
      </c>
      <c r="AE74" s="12">
        <f>IFERROR(VLOOKUP(D74,'logicke ulohy'!A:B,2,FALSE),0)</f>
        <v>30</v>
      </c>
      <c r="AF74" s="12">
        <f t="shared" si="5"/>
        <v>320</v>
      </c>
      <c r="AG74" s="13">
        <f t="shared" si="6"/>
        <v>20</v>
      </c>
      <c r="AH74" s="50">
        <f>VLOOKUP(D74,vyslednycas!A:B,2,FALSE)</f>
        <v>0.14678471064814824</v>
      </c>
      <c r="AI74" s="54">
        <v>63</v>
      </c>
      <c r="AJ74" s="128">
        <v>7</v>
      </c>
      <c r="AK74" s="45">
        <f t="shared" ref="AK74:AK137" si="9">IF(AH74&lt;=$AJ$5,0,ROUNDUP((AH74-$AJ$5)*60*24,0))</f>
        <v>32</v>
      </c>
    </row>
    <row r="75" spans="1:37" ht="15.75" thickBot="1">
      <c r="A75" s="82" t="str">
        <f t="shared" si="7"/>
        <v>GregořicováMartina</v>
      </c>
      <c r="B75" s="82" t="str">
        <f t="shared" si="8"/>
        <v>KlánTheodor</v>
      </c>
      <c r="C75" s="48">
        <v>137</v>
      </c>
      <c r="D75" s="49">
        <v>147</v>
      </c>
      <c r="E75" s="10" t="str">
        <f>VLOOKUP(D75,'Startovka dospeli'!$A:$G,2,FALSE)</f>
        <v>Martina</v>
      </c>
      <c r="F75" s="10" t="str">
        <f>VLOOKUP(D75,'Startovka dospeli'!$A:$G,3,FALSE)</f>
        <v>Gregořicová</v>
      </c>
      <c r="G75" s="10" t="str">
        <f>VLOOKUP(D75,'Startovka dospeli'!$A:$G,4,FALSE)</f>
        <v>Theodor</v>
      </c>
      <c r="H75" s="10" t="str">
        <f>VLOOKUP(D75,'Startovka dospeli'!$A:$G,5,FALSE)</f>
        <v>Klán</v>
      </c>
      <c r="I75" s="10" t="str">
        <f>VLOOKUP(D75,'Startovka dospeli'!$A:$G,6,FALSE)</f>
        <v>Mončičák</v>
      </c>
      <c r="J75" s="12" t="str">
        <f>VLOOKUP(D75,'Startovka dospeli'!$A:$G,7,FALSE)</f>
        <v xml:space="preserve">MIX 65 </v>
      </c>
      <c r="K75" s="12" t="s">
        <v>20</v>
      </c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>
        <f>IFERROR(VLOOKUP(D75,'logicke ulohy'!A:B,2,FALSE),0)</f>
        <v>0</v>
      </c>
      <c r="AF75" s="12">
        <f t="shared" si="5"/>
        <v>0</v>
      </c>
      <c r="AG75" s="13">
        <f t="shared" si="6"/>
        <v>0</v>
      </c>
      <c r="AH75" s="50">
        <f>VLOOKUP(D75,vyslednycas!A:B,2,FALSE)</f>
        <v>7.1025104166666575E-2</v>
      </c>
      <c r="AI75" s="54">
        <v>64</v>
      </c>
      <c r="AJ75" s="128">
        <v>6</v>
      </c>
      <c r="AK75" s="45">
        <f t="shared" si="9"/>
        <v>0</v>
      </c>
    </row>
    <row r="76" spans="1:37" ht="15.75" thickBot="1">
      <c r="A76" s="82" t="str">
        <f t="shared" si="7"/>
        <v>MašteraPavel</v>
      </c>
      <c r="B76" s="82" t="str">
        <f t="shared" si="8"/>
        <v>ProchazkováSandra</v>
      </c>
      <c r="C76" s="48">
        <v>138</v>
      </c>
      <c r="D76" s="52">
        <v>6</v>
      </c>
      <c r="E76" s="10" t="str">
        <f>VLOOKUP(D76,'Startovka dospeli'!$A:$G,2,FALSE)</f>
        <v>Pavel</v>
      </c>
      <c r="F76" s="10" t="str">
        <f>VLOOKUP(D76,'Startovka dospeli'!$A:$G,3,FALSE)</f>
        <v>Maštera</v>
      </c>
      <c r="G76" s="10" t="str">
        <f>VLOOKUP(D76,'Startovka dospeli'!$A:$G,4,FALSE)</f>
        <v>Sandra</v>
      </c>
      <c r="H76" s="10" t="str">
        <f>VLOOKUP(D76,'Startovka dospeli'!$A:$G,5,FALSE)</f>
        <v>Prochazková</v>
      </c>
      <c r="I76" s="10" t="str">
        <f>VLOOKUP(D76,'Startovka dospeli'!$A:$G,6,FALSE)</f>
        <v>Draci</v>
      </c>
      <c r="J76" s="12" t="str">
        <f>VLOOKUP(D76,'Startovka dospeli'!$A:$G,7,FALSE)</f>
        <v xml:space="preserve">MIX 65 </v>
      </c>
      <c r="K76" s="12" t="s">
        <v>20</v>
      </c>
      <c r="L76" s="12"/>
      <c r="M76" s="12" t="s">
        <v>20</v>
      </c>
      <c r="N76" s="12">
        <v>30</v>
      </c>
      <c r="O76" s="12" t="s">
        <v>20</v>
      </c>
      <c r="P76" s="12"/>
      <c r="Q76" s="12"/>
      <c r="R76" s="12"/>
      <c r="S76" s="12"/>
      <c r="T76" s="12"/>
      <c r="U76" s="12"/>
      <c r="V76" s="12" t="s">
        <v>20</v>
      </c>
      <c r="W76" s="12"/>
      <c r="X76" s="12" t="s">
        <v>20</v>
      </c>
      <c r="Y76" s="12" t="s">
        <v>20</v>
      </c>
      <c r="Z76" s="12" t="s">
        <v>20</v>
      </c>
      <c r="AA76" s="12" t="s">
        <v>20</v>
      </c>
      <c r="AB76" s="12"/>
      <c r="AC76" s="12"/>
      <c r="AD76" s="12"/>
      <c r="AE76" s="12">
        <f>IFERROR(VLOOKUP(D76,'logicke ulohy'!A:B,2,FALSE),0)</f>
        <v>20</v>
      </c>
      <c r="AF76" s="12">
        <f t="shared" ref="AF76:AF81" si="10">IF(AH76&lt;=$AJ$5,0,10*AK76)</f>
        <v>220</v>
      </c>
      <c r="AG76" s="13">
        <f t="shared" ref="AG76:AG81" si="11">SUM(IF(K76="x",$K$7,0),L76,IF(M76="x",$M$7,0),N76,IF(O76="x",$O$7,0),IF(P76="x",$P$7,0),IF(Q76="x",$Q$7),IF(R76="x",$R$7,0),IF(S76="x",$S$7,0),IF(T76="x",$T$7,0),IF(U76="x",$U$7,0),IF(V76="x",$V$7,0),,IF(W76="x",$W$7,0),IF(X76="x",$X$7,0),IF(Y76="x",$Y$7,0),IF(Z76="x",$Z$7,0),IF(AA76="x",$AA$7,0),IF(AB76="x",$AB$7,0),IF(AC76="x",$AC$7,0),IF(AD76="x",$AD$7,0),AE76,-AF76)</f>
        <v>0</v>
      </c>
      <c r="AH76" s="50">
        <f>VLOOKUP(D76,vyslednycas!A:B,2,FALSE)</f>
        <v>0.13977267361111112</v>
      </c>
      <c r="AI76" s="54">
        <v>65</v>
      </c>
      <c r="AJ76" s="128">
        <v>5</v>
      </c>
      <c r="AK76" s="45">
        <f t="shared" si="9"/>
        <v>22</v>
      </c>
    </row>
    <row r="77" spans="1:37" ht="15.75" thickBot="1">
      <c r="A77" s="82" t="str">
        <f t="shared" si="7"/>
        <v xml:space="preserve">KvapilAdam </v>
      </c>
      <c r="B77" s="82" t="str">
        <f t="shared" si="8"/>
        <v xml:space="preserve">Pavlíková Kateřina </v>
      </c>
      <c r="C77" s="48">
        <v>139</v>
      </c>
      <c r="D77" s="49">
        <v>29</v>
      </c>
      <c r="E77" s="10" t="str">
        <f>VLOOKUP(D77,'Startovka dospeli'!$A:$G,2,FALSE)</f>
        <v xml:space="preserve">Adam </v>
      </c>
      <c r="F77" s="10" t="str">
        <f>VLOOKUP(D77,'Startovka dospeli'!$A:$G,3,FALSE)</f>
        <v>Kvapil</v>
      </c>
      <c r="G77" s="10" t="str">
        <f>VLOOKUP(D77,'Startovka dospeli'!$A:$G,4,FALSE)</f>
        <v xml:space="preserve">Kateřina </v>
      </c>
      <c r="H77" s="10" t="str">
        <f>VLOOKUP(D77,'Startovka dospeli'!$A:$G,5,FALSE)</f>
        <v xml:space="preserve">Pavlíková </v>
      </c>
      <c r="I77" s="10">
        <f>VLOOKUP(D77,'Startovka dospeli'!$A:$G,6,FALSE)</f>
        <v>0</v>
      </c>
      <c r="J77" s="12" t="str">
        <f>VLOOKUP(D77,'Startovka dospeli'!$A:$G,7,FALSE)</f>
        <v xml:space="preserve">MIX 65 </v>
      </c>
      <c r="K77" s="12" t="s">
        <v>20</v>
      </c>
      <c r="L77" s="12"/>
      <c r="M77" s="12" t="s">
        <v>20</v>
      </c>
      <c r="N77" s="12">
        <v>30</v>
      </c>
      <c r="O77" s="12" t="s">
        <v>20</v>
      </c>
      <c r="P77" s="12"/>
      <c r="Q77" s="12" t="s">
        <v>20</v>
      </c>
      <c r="R77" s="12"/>
      <c r="S77" s="12" t="s">
        <v>20</v>
      </c>
      <c r="T77" s="12"/>
      <c r="U77" s="12" t="s">
        <v>20</v>
      </c>
      <c r="V77" s="12"/>
      <c r="W77" s="12"/>
      <c r="X77" s="12"/>
      <c r="Y77" s="12"/>
      <c r="Z77" s="12" t="s">
        <v>20</v>
      </c>
      <c r="AA77" s="12"/>
      <c r="AB77" s="12"/>
      <c r="AC77" s="12" t="s">
        <v>20</v>
      </c>
      <c r="AD77" s="12" t="s">
        <v>20</v>
      </c>
      <c r="AE77" s="12">
        <f>IFERROR(VLOOKUP(D77,'logicke ulohy'!A:B,2,FALSE),0)</f>
        <v>0</v>
      </c>
      <c r="AF77" s="12">
        <f t="shared" si="10"/>
        <v>320</v>
      </c>
      <c r="AG77" s="13">
        <f t="shared" si="11"/>
        <v>-80</v>
      </c>
      <c r="AH77" s="50">
        <f>VLOOKUP(D77,vyslednycas!A:B,2,FALSE)</f>
        <v>0.14703597222222181</v>
      </c>
      <c r="AI77" s="54">
        <v>66</v>
      </c>
      <c r="AJ77" s="128">
        <v>4</v>
      </c>
      <c r="AK77" s="45">
        <f t="shared" si="9"/>
        <v>32</v>
      </c>
    </row>
    <row r="78" spans="1:37" ht="15.75" thickBot="1">
      <c r="A78" s="82" t="str">
        <f t="shared" si="7"/>
        <v>KocourkováZuzana</v>
      </c>
      <c r="B78" s="82" t="str">
        <f t="shared" si="8"/>
        <v>KastnerVojtěch</v>
      </c>
      <c r="C78" s="48">
        <v>140</v>
      </c>
      <c r="D78" s="52">
        <v>98</v>
      </c>
      <c r="E78" s="10" t="str">
        <f>VLOOKUP(D78,'Startovka dospeli'!$A:$G,2,FALSE)</f>
        <v>Zuzana</v>
      </c>
      <c r="F78" s="10" t="str">
        <f>VLOOKUP(D78,'Startovka dospeli'!$A:$G,3,FALSE)</f>
        <v>Kocourková</v>
      </c>
      <c r="G78" s="10" t="str">
        <f>VLOOKUP(D78,'Startovka dospeli'!$A:$G,4,FALSE)</f>
        <v>Vojtěch</v>
      </c>
      <c r="H78" s="10" t="str">
        <f>VLOOKUP(D78,'Startovka dospeli'!$A:$G,5,FALSE)</f>
        <v>Kastner</v>
      </c>
      <c r="I78" s="10">
        <f>VLOOKUP(D78,'Startovka dospeli'!$A:$G,6,FALSE)</f>
        <v>0</v>
      </c>
      <c r="J78" s="12" t="str">
        <f>VLOOKUP(D78,'Startovka dospeli'!$A:$G,7,FALSE)</f>
        <v xml:space="preserve">MIX 65 </v>
      </c>
      <c r="K78" s="12" t="s">
        <v>20</v>
      </c>
      <c r="L78" s="12"/>
      <c r="M78" s="12" t="s">
        <v>20</v>
      </c>
      <c r="N78" s="12">
        <v>30</v>
      </c>
      <c r="O78" s="12" t="s">
        <v>20</v>
      </c>
      <c r="P78" s="12" t="s">
        <v>20</v>
      </c>
      <c r="Q78" s="12" t="s">
        <v>20</v>
      </c>
      <c r="R78" s="12" t="s">
        <v>20</v>
      </c>
      <c r="S78" s="12" t="s">
        <v>20</v>
      </c>
      <c r="T78" s="12" t="s">
        <v>20</v>
      </c>
      <c r="U78" s="12" t="s">
        <v>20</v>
      </c>
      <c r="V78" s="12" t="s">
        <v>20</v>
      </c>
      <c r="W78" s="12"/>
      <c r="X78" s="12"/>
      <c r="Y78" s="12"/>
      <c r="Z78" s="12" t="s">
        <v>20</v>
      </c>
      <c r="AA78" s="12"/>
      <c r="AB78" s="12"/>
      <c r="AC78" s="12"/>
      <c r="AD78" s="12" t="s">
        <v>20</v>
      </c>
      <c r="AE78" s="12">
        <f>IFERROR(VLOOKUP(D78,'logicke ulohy'!A:B,2,FALSE),0)</f>
        <v>20</v>
      </c>
      <c r="AF78" s="12">
        <f t="shared" si="10"/>
        <v>440</v>
      </c>
      <c r="AG78" s="13">
        <f t="shared" si="11"/>
        <v>-80</v>
      </c>
      <c r="AH78" s="50">
        <f>VLOOKUP(D78,vyslednycas!A:B,2,FALSE)</f>
        <v>0.15547241898148167</v>
      </c>
      <c r="AI78" s="54">
        <v>67</v>
      </c>
      <c r="AJ78" s="128">
        <v>3</v>
      </c>
      <c r="AK78" s="45">
        <f t="shared" si="9"/>
        <v>44</v>
      </c>
    </row>
    <row r="79" spans="1:37" ht="15.75" thickBot="1">
      <c r="A79" s="82" t="str">
        <f t="shared" si="7"/>
        <v>ChalupskáMarkéta</v>
      </c>
      <c r="B79" s="82" t="str">
        <f t="shared" si="8"/>
        <v>ChalupskýPetr</v>
      </c>
      <c r="C79" s="48">
        <v>142</v>
      </c>
      <c r="D79" s="49">
        <v>32</v>
      </c>
      <c r="E79" s="10" t="str">
        <f>VLOOKUP(D79,'Startovka dospeli'!$A:$G,2,FALSE)</f>
        <v>Markéta</v>
      </c>
      <c r="F79" s="10" t="str">
        <f>VLOOKUP(D79,'Startovka dospeli'!$A:$G,3,FALSE)</f>
        <v>Chalupská</v>
      </c>
      <c r="G79" s="10" t="str">
        <f>VLOOKUP(D79,'Startovka dospeli'!$A:$G,4,FALSE)</f>
        <v>Petr</v>
      </c>
      <c r="H79" s="10" t="str">
        <f>VLOOKUP(D79,'Startovka dospeli'!$A:$G,5,FALSE)</f>
        <v>Chalupský</v>
      </c>
      <c r="I79" s="10" t="str">
        <f>VLOOKUP(D79,'Startovka dospeli'!$A:$G,6,FALSE)</f>
        <v>Skopejtka</v>
      </c>
      <c r="J79" s="12" t="str">
        <f>VLOOKUP(D79,'Startovka dospeli'!$A:$G,7,FALSE)</f>
        <v xml:space="preserve">MIX 65 </v>
      </c>
      <c r="K79" s="12" t="s">
        <v>20</v>
      </c>
      <c r="L79" s="12">
        <v>30</v>
      </c>
      <c r="M79" s="12" t="s">
        <v>20</v>
      </c>
      <c r="N79" s="12">
        <v>30</v>
      </c>
      <c r="O79" s="12" t="s">
        <v>20</v>
      </c>
      <c r="P79" s="12" t="s">
        <v>20</v>
      </c>
      <c r="Q79" s="12"/>
      <c r="R79" s="12"/>
      <c r="S79" s="12"/>
      <c r="T79" s="12"/>
      <c r="U79" s="12"/>
      <c r="V79" s="12" t="s">
        <v>20</v>
      </c>
      <c r="W79" s="12" t="s">
        <v>20</v>
      </c>
      <c r="X79" s="12" t="s">
        <v>20</v>
      </c>
      <c r="Y79" s="12" t="s">
        <v>20</v>
      </c>
      <c r="Z79" s="12" t="s">
        <v>20</v>
      </c>
      <c r="AA79" s="12" t="s">
        <v>20</v>
      </c>
      <c r="AB79" s="12" t="s">
        <v>20</v>
      </c>
      <c r="AC79" s="12" t="s">
        <v>20</v>
      </c>
      <c r="AD79" s="12"/>
      <c r="AE79" s="12">
        <f>IFERROR(VLOOKUP(D79,'logicke ulohy'!A:B,2,FALSE),0)</f>
        <v>0</v>
      </c>
      <c r="AF79" s="12">
        <f t="shared" si="10"/>
        <v>510</v>
      </c>
      <c r="AG79" s="13">
        <f t="shared" si="11"/>
        <v>-220</v>
      </c>
      <c r="AH79" s="50">
        <f>VLOOKUP(D79,vyslednycas!A:B,2,FALSE)</f>
        <v>0.15974090277777736</v>
      </c>
      <c r="AI79" s="54">
        <v>68</v>
      </c>
      <c r="AJ79" s="128">
        <v>2</v>
      </c>
      <c r="AK79" s="45">
        <f t="shared" si="9"/>
        <v>51</v>
      </c>
    </row>
    <row r="80" spans="1:37" ht="15.75" thickBot="1">
      <c r="A80" s="82" t="str">
        <f t="shared" si="7"/>
        <v>VinopalováDana</v>
      </c>
      <c r="B80" s="82" t="str">
        <f t="shared" si="8"/>
        <v>KuricJiří</v>
      </c>
      <c r="C80" s="48">
        <v>143</v>
      </c>
      <c r="D80" s="52">
        <v>31</v>
      </c>
      <c r="E80" s="10" t="str">
        <f>VLOOKUP(D80,'Startovka dospeli'!$A:$G,2,FALSE)</f>
        <v>Dana</v>
      </c>
      <c r="F80" s="10" t="str">
        <f>VLOOKUP(D80,'Startovka dospeli'!$A:$G,3,FALSE)</f>
        <v>Vinopalová</v>
      </c>
      <c r="G80" s="10" t="str">
        <f>VLOOKUP(D80,'Startovka dospeli'!$A:$G,4,FALSE)</f>
        <v>Jiří</v>
      </c>
      <c r="H80" s="10" t="str">
        <f>VLOOKUP(D80,'Startovka dospeli'!$A:$G,5,FALSE)</f>
        <v>Kuric</v>
      </c>
      <c r="I80" s="10" t="str">
        <f>VLOOKUP(D80,'Startovka dospeli'!$A:$G,6,FALSE)</f>
        <v>Bestie</v>
      </c>
      <c r="J80" s="12" t="str">
        <f>VLOOKUP(D80,'Startovka dospeli'!$A:$G,7,FALSE)</f>
        <v xml:space="preserve">MIX 65 </v>
      </c>
      <c r="K80" s="12" t="s">
        <v>20</v>
      </c>
      <c r="L80" s="12">
        <v>40</v>
      </c>
      <c r="M80" s="12" t="s">
        <v>20</v>
      </c>
      <c r="N80" s="12">
        <v>30</v>
      </c>
      <c r="O80" s="12" t="s">
        <v>20</v>
      </c>
      <c r="P80" s="12" t="s">
        <v>20</v>
      </c>
      <c r="Q80" s="12"/>
      <c r="R80" s="12"/>
      <c r="S80" s="12"/>
      <c r="T80" s="12"/>
      <c r="U80" s="12"/>
      <c r="V80" s="12" t="s">
        <v>20</v>
      </c>
      <c r="W80" s="12" t="s">
        <v>20</v>
      </c>
      <c r="X80" s="12" t="s">
        <v>20</v>
      </c>
      <c r="Y80" s="12" t="s">
        <v>20</v>
      </c>
      <c r="Z80" s="12" t="s">
        <v>20</v>
      </c>
      <c r="AA80" s="12" t="s">
        <v>20</v>
      </c>
      <c r="AB80" s="12" t="s">
        <v>20</v>
      </c>
      <c r="AC80" s="12" t="s">
        <v>20</v>
      </c>
      <c r="AD80" s="12"/>
      <c r="AE80" s="12">
        <f>IFERROR(VLOOKUP(D80,'logicke ulohy'!A:B,2,FALSE),0)</f>
        <v>10</v>
      </c>
      <c r="AF80" s="12">
        <f t="shared" si="10"/>
        <v>530</v>
      </c>
      <c r="AG80" s="13">
        <f t="shared" si="11"/>
        <v>-220</v>
      </c>
      <c r="AH80" s="50">
        <f>VLOOKUP(D80,vyslednycas!A:B,2,FALSE)</f>
        <v>0.16135432870370336</v>
      </c>
      <c r="AI80" s="54">
        <v>69</v>
      </c>
      <c r="AJ80" s="128">
        <v>1</v>
      </c>
      <c r="AK80" s="45">
        <f t="shared" si="9"/>
        <v>53</v>
      </c>
    </row>
    <row r="81" spans="1:37" ht="15.75" thickBot="1">
      <c r="A81" s="82" t="str">
        <f t="shared" si="7"/>
        <v>VernerMarek</v>
      </c>
      <c r="B81" s="82" t="str">
        <f t="shared" si="8"/>
        <v>OravcováPetra</v>
      </c>
      <c r="C81" s="48">
        <v>144</v>
      </c>
      <c r="D81" s="49">
        <v>60</v>
      </c>
      <c r="E81" s="10" t="str">
        <f>VLOOKUP(D81,'Startovka dospeli'!$A:$G,2,FALSE)</f>
        <v>Marek</v>
      </c>
      <c r="F81" s="10" t="str">
        <f>VLOOKUP(D81,'Startovka dospeli'!$A:$G,3,FALSE)</f>
        <v>Verner</v>
      </c>
      <c r="G81" s="10" t="str">
        <f>VLOOKUP(D81,'Startovka dospeli'!$A:$G,4,FALSE)</f>
        <v>Petra</v>
      </c>
      <c r="H81" s="10" t="str">
        <f>VLOOKUP(D81,'Startovka dospeli'!$A:$G,5,FALSE)</f>
        <v>Oravcová</v>
      </c>
      <c r="I81" s="10">
        <f>VLOOKUP(D81,'Startovka dospeli'!$A:$G,6,FALSE)</f>
        <v>0</v>
      </c>
      <c r="J81" s="12" t="str">
        <f>VLOOKUP(D81,'Startovka dospeli'!$A:$G,7,FALSE)</f>
        <v xml:space="preserve">MIX 65 </v>
      </c>
      <c r="K81" s="12" t="s">
        <v>20</v>
      </c>
      <c r="L81" s="12"/>
      <c r="M81" s="12" t="s">
        <v>20</v>
      </c>
      <c r="N81" s="12">
        <v>30</v>
      </c>
      <c r="O81" s="12" t="s">
        <v>20</v>
      </c>
      <c r="P81" s="12" t="s">
        <v>20</v>
      </c>
      <c r="Q81" s="12" t="s">
        <v>20</v>
      </c>
      <c r="R81" s="12" t="s">
        <v>20</v>
      </c>
      <c r="S81" s="12" t="s">
        <v>20</v>
      </c>
      <c r="T81" s="12" t="s">
        <v>20</v>
      </c>
      <c r="U81" s="12" t="s">
        <v>20</v>
      </c>
      <c r="V81" s="12" t="s">
        <v>20</v>
      </c>
      <c r="W81" s="12" t="s">
        <v>20</v>
      </c>
      <c r="X81" s="12"/>
      <c r="Y81" s="12"/>
      <c r="Z81" s="12" t="s">
        <v>20</v>
      </c>
      <c r="AA81" s="12"/>
      <c r="AB81" s="12"/>
      <c r="AC81" s="12" t="s">
        <v>20</v>
      </c>
      <c r="AD81" s="12" t="s">
        <v>20</v>
      </c>
      <c r="AE81" s="12">
        <f>IFERROR(VLOOKUP(D81,'logicke ulohy'!A:B,2,FALSE),0)</f>
        <v>20</v>
      </c>
      <c r="AF81" s="12">
        <f t="shared" si="10"/>
        <v>620</v>
      </c>
      <c r="AG81" s="13">
        <f t="shared" si="11"/>
        <v>-240</v>
      </c>
      <c r="AH81" s="50">
        <f>VLOOKUP(D81,vyslednycas!A:B,2,FALSE)</f>
        <v>0.16800145833333319</v>
      </c>
      <c r="AI81" s="54">
        <v>70</v>
      </c>
      <c r="AJ81" s="128">
        <v>1</v>
      </c>
      <c r="AK81" s="45">
        <f t="shared" si="9"/>
        <v>62</v>
      </c>
    </row>
    <row r="82" spans="1:37" ht="15.75" thickBot="1">
      <c r="A82" s="82" t="str">
        <f t="shared" si="7"/>
        <v>SlezáčekPavel</v>
      </c>
      <c r="B82" s="82" t="str">
        <f t="shared" si="8"/>
        <v>SlezáčkováKarolína</v>
      </c>
      <c r="C82" s="48" t="s">
        <v>535</v>
      </c>
      <c r="D82" s="52">
        <v>124</v>
      </c>
      <c r="E82" s="10" t="str">
        <f>VLOOKUP(D82,'Startovka dospeli'!$A:$G,2,FALSE)</f>
        <v>Pavel</v>
      </c>
      <c r="F82" s="10" t="str">
        <f>VLOOKUP(D82,'Startovka dospeli'!$A:$G,3,FALSE)</f>
        <v>Slezáček</v>
      </c>
      <c r="G82" s="10" t="str">
        <f>VLOOKUP(D82,'Startovka dospeli'!$A:$G,4,FALSE)</f>
        <v>Karolína</v>
      </c>
      <c r="H82" s="10" t="str">
        <f>VLOOKUP(D82,'Startovka dospeli'!$A:$G,5,FALSE)</f>
        <v>Slezáčková</v>
      </c>
      <c r="I82" s="10" t="str">
        <f>VLOOKUP(D82,'Startovka dospeli'!$A:$G,6,FALSE)</f>
        <v>SlezoHor 1/2</v>
      </c>
      <c r="J82" s="12" t="str">
        <f>VLOOKUP(D82,'Startovka dospeli'!$A:$G,7,FALSE)</f>
        <v>MIX 65+</v>
      </c>
      <c r="K82" s="12" t="s">
        <v>20</v>
      </c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>
        <f>IFERROR(VLOOKUP(D82,'logicke ulohy'!A:B,2,FALSE),0)</f>
        <v>0</v>
      </c>
      <c r="AF82" s="12"/>
      <c r="AG82" s="13" t="s">
        <v>535</v>
      </c>
      <c r="AH82" s="50"/>
      <c r="AI82" s="55" t="s">
        <v>535</v>
      </c>
      <c r="AK82" s="45">
        <f t="shared" si="9"/>
        <v>0</v>
      </c>
    </row>
    <row r="83" spans="1:37" ht="15.75" thickBot="1">
      <c r="A83" s="82" t="str">
        <f t="shared" si="7"/>
        <v>KřivánkováPetra</v>
      </c>
      <c r="B83" s="82" t="str">
        <f t="shared" si="8"/>
        <v>GothardTomáš</v>
      </c>
      <c r="C83" s="48">
        <v>12</v>
      </c>
      <c r="D83" s="49">
        <v>80</v>
      </c>
      <c r="E83" s="10" t="str">
        <f>VLOOKUP(D83,'Startovka dospeli'!$A:$G,2,FALSE)</f>
        <v>Petra</v>
      </c>
      <c r="F83" s="10" t="str">
        <f>VLOOKUP(D83,'Startovka dospeli'!$A:$G,3,FALSE)</f>
        <v>Křivánková</v>
      </c>
      <c r="G83" s="10" t="str">
        <f>VLOOKUP(D83,'Startovka dospeli'!$A:$G,4,FALSE)</f>
        <v>Tomáš</v>
      </c>
      <c r="H83" s="10" t="str">
        <f>VLOOKUP(D83,'Startovka dospeli'!$A:$G,5,FALSE)</f>
        <v>Gothard</v>
      </c>
      <c r="I83" s="10" t="str">
        <f>VLOOKUP(D83,'Startovka dospeli'!$A:$G,6,FALSE)</f>
        <v>Plachtani</v>
      </c>
      <c r="J83" s="12" t="str">
        <f>VLOOKUP(D83,'Startovka dospeli'!$A:$G,7,FALSE)</f>
        <v>MIX 65+</v>
      </c>
      <c r="K83" s="12" t="s">
        <v>20</v>
      </c>
      <c r="L83" s="12">
        <v>45</v>
      </c>
      <c r="M83" s="12" t="s">
        <v>20</v>
      </c>
      <c r="N83" s="12">
        <v>30</v>
      </c>
      <c r="O83" s="12" t="s">
        <v>20</v>
      </c>
      <c r="P83" s="12" t="s">
        <v>20</v>
      </c>
      <c r="Q83" s="12" t="s">
        <v>20</v>
      </c>
      <c r="R83" s="12" t="s">
        <v>20</v>
      </c>
      <c r="S83" s="12"/>
      <c r="T83" s="12" t="s">
        <v>20</v>
      </c>
      <c r="U83" s="12" t="s">
        <v>20</v>
      </c>
      <c r="V83" s="12" t="s">
        <v>20</v>
      </c>
      <c r="W83" s="12" t="s">
        <v>20</v>
      </c>
      <c r="X83" s="12" t="s">
        <v>20</v>
      </c>
      <c r="Y83" s="12" t="s">
        <v>20</v>
      </c>
      <c r="Z83" s="12" t="s">
        <v>20</v>
      </c>
      <c r="AA83" s="12" t="s">
        <v>20</v>
      </c>
      <c r="AB83" s="12"/>
      <c r="AC83" s="12" t="s">
        <v>20</v>
      </c>
      <c r="AD83" s="12"/>
      <c r="AE83" s="12">
        <f>IFERROR(VLOOKUP(D83,'logicke ulohy'!A:B,2,FALSE),0)</f>
        <v>20</v>
      </c>
      <c r="AF83" s="12">
        <f t="shared" ref="AF83:AF114" si="12">IF(AH83&lt;=$AJ$5,0,10*AK83)</f>
        <v>10</v>
      </c>
      <c r="AG83" s="13">
        <f t="shared" ref="AG83:AG114" si="13">SUM(IF(K83="x",$K$7,0),L83,IF(M83="x",$M$7,0),N83,IF(O83="x",$O$7,0),IF(P83="x",$P$7,0),IF(Q83="x",$Q$7),IF(R83="x",$R$7,0),IF(S83="x",$S$7,0),IF(T83="x",$T$7,0),IF(U83="x",$U$7,0),IF(V83="x",$V$7,0),,IF(W83="x",$W$7,0),IF(X83="x",$X$7,0),IF(Y83="x",$Y$7,0),IF(Z83="x",$Z$7,0),IF(AA83="x",$AA$7,0),IF(AB83="x",$AB$7,0),IF(AC83="x",$AC$7,0),IF(AD83="x",$AD$7,0),AE83,-AF83)</f>
        <v>435</v>
      </c>
      <c r="AH83" s="50">
        <f>VLOOKUP(D83,vyslednycas!A:B,2,FALSE)</f>
        <v>0.12560409722222265</v>
      </c>
      <c r="AI83" s="54">
        <v>1</v>
      </c>
      <c r="AJ83" s="126">
        <v>100</v>
      </c>
      <c r="AK83" s="45">
        <f t="shared" si="9"/>
        <v>1</v>
      </c>
    </row>
    <row r="84" spans="1:37" ht="15.75" thickBot="1">
      <c r="A84" s="82" t="str">
        <f t="shared" si="7"/>
        <v>MajerMiloš</v>
      </c>
      <c r="B84" s="82" t="str">
        <f t="shared" si="8"/>
        <v>MajerováJana</v>
      </c>
      <c r="C84" s="48">
        <v>13</v>
      </c>
      <c r="D84" s="52">
        <v>95</v>
      </c>
      <c r="E84" s="10" t="str">
        <f>VLOOKUP(D84,'Startovka dospeli'!$A:$G,2,FALSE)</f>
        <v>Miloš</v>
      </c>
      <c r="F84" s="10" t="str">
        <f>VLOOKUP(D84,'Startovka dospeli'!$A:$G,3,FALSE)</f>
        <v>Majer</v>
      </c>
      <c r="G84" s="10" t="str">
        <f>VLOOKUP(D84,'Startovka dospeli'!$A:$G,4,FALSE)</f>
        <v>Jana</v>
      </c>
      <c r="H84" s="10" t="str">
        <f>VLOOKUP(D84,'Startovka dospeli'!$A:$G,5,FALSE)</f>
        <v>Majerová</v>
      </c>
      <c r="I84" s="10" t="str">
        <f>VLOOKUP(D84,'Startovka dospeli'!$A:$G,6,FALSE)</f>
        <v>Jamajka Team</v>
      </c>
      <c r="J84" s="12" t="str">
        <f>VLOOKUP(D84,'Startovka dospeli'!$A:$G,7,FALSE)</f>
        <v>MIX 65+</v>
      </c>
      <c r="K84" s="12" t="s">
        <v>20</v>
      </c>
      <c r="L84" s="12"/>
      <c r="M84" s="12" t="s">
        <v>20</v>
      </c>
      <c r="N84" s="12">
        <v>30</v>
      </c>
      <c r="O84" s="12" t="s">
        <v>20</v>
      </c>
      <c r="P84" s="12" t="s">
        <v>20</v>
      </c>
      <c r="Q84" s="12" t="s">
        <v>20</v>
      </c>
      <c r="R84" s="12" t="s">
        <v>20</v>
      </c>
      <c r="S84" s="12" t="s">
        <v>20</v>
      </c>
      <c r="T84" s="12" t="s">
        <v>20</v>
      </c>
      <c r="U84" s="12" t="s">
        <v>20</v>
      </c>
      <c r="V84" s="12" t="s">
        <v>20</v>
      </c>
      <c r="W84" s="12" t="s">
        <v>20</v>
      </c>
      <c r="X84" s="12" t="s">
        <v>20</v>
      </c>
      <c r="Y84" s="12" t="s">
        <v>20</v>
      </c>
      <c r="Z84" s="12" t="s">
        <v>20</v>
      </c>
      <c r="AA84" s="12" t="s">
        <v>20</v>
      </c>
      <c r="AB84" s="12"/>
      <c r="AC84" s="12" t="s">
        <v>20</v>
      </c>
      <c r="AD84" s="12"/>
      <c r="AE84" s="12">
        <f>IFERROR(VLOOKUP(D84,'logicke ulohy'!A:B,2,FALSE),0)</f>
        <v>20</v>
      </c>
      <c r="AF84" s="12">
        <f t="shared" si="12"/>
        <v>0</v>
      </c>
      <c r="AG84" s="13">
        <f t="shared" si="13"/>
        <v>430</v>
      </c>
      <c r="AH84" s="50">
        <f>VLOOKUP(D84,vyslednycas!A:B,2,FALSE)</f>
        <v>0.12184736111111111</v>
      </c>
      <c r="AI84" s="54">
        <v>2</v>
      </c>
      <c r="AJ84" s="126">
        <v>95</v>
      </c>
      <c r="AK84" s="45">
        <f t="shared" si="9"/>
        <v>0</v>
      </c>
    </row>
    <row r="85" spans="1:37" ht="15.75" thickBot="1">
      <c r="A85" s="82" t="str">
        <f t="shared" si="7"/>
        <v>VondrákVáclav</v>
      </c>
      <c r="B85" s="82" t="str">
        <f t="shared" si="8"/>
        <v>PajkrtováMichaela</v>
      </c>
      <c r="C85" s="48">
        <v>20</v>
      </c>
      <c r="D85" s="49">
        <v>109</v>
      </c>
      <c r="E85" s="10" t="str">
        <f>VLOOKUP(D85,'Startovka dospeli'!$A:$G,2,FALSE)</f>
        <v>Václav</v>
      </c>
      <c r="F85" s="10" t="str">
        <f>VLOOKUP(D85,'Startovka dospeli'!$A:$G,3,FALSE)</f>
        <v>Vondrák</v>
      </c>
      <c r="G85" s="10" t="str">
        <f>VLOOKUP(D85,'Startovka dospeli'!$A:$G,4,FALSE)</f>
        <v>Michaela</v>
      </c>
      <c r="H85" s="10" t="str">
        <f>VLOOKUP(D85,'Startovka dospeli'!$A:$G,5,FALSE)</f>
        <v>Pajkrtová</v>
      </c>
      <c r="I85" s="10" t="str">
        <f>VLOOKUP(D85,'Startovka dospeli'!$A:$G,6,FALSE)</f>
        <v>BSK Racing</v>
      </c>
      <c r="J85" s="12" t="str">
        <f>VLOOKUP(D85,'Startovka dospeli'!$A:$G,7,FALSE)</f>
        <v>MIX 65+</v>
      </c>
      <c r="K85" s="12" t="s">
        <v>20</v>
      </c>
      <c r="L85" s="12">
        <v>35</v>
      </c>
      <c r="M85" s="12" t="s">
        <v>20</v>
      </c>
      <c r="N85" s="12"/>
      <c r="O85" s="12" t="s">
        <v>20</v>
      </c>
      <c r="P85" s="12"/>
      <c r="Q85" s="12" t="s">
        <v>20</v>
      </c>
      <c r="R85" s="12" t="s">
        <v>20</v>
      </c>
      <c r="S85" s="12" t="s">
        <v>20</v>
      </c>
      <c r="T85" s="12" t="s">
        <v>20</v>
      </c>
      <c r="U85" s="12" t="s">
        <v>20</v>
      </c>
      <c r="V85" s="12" t="s">
        <v>20</v>
      </c>
      <c r="W85" s="12" t="s">
        <v>20</v>
      </c>
      <c r="X85" s="12" t="s">
        <v>20</v>
      </c>
      <c r="Y85" s="12" t="s">
        <v>20</v>
      </c>
      <c r="Z85" s="12" t="s">
        <v>20</v>
      </c>
      <c r="AA85" s="12" t="s">
        <v>20</v>
      </c>
      <c r="AB85" s="12"/>
      <c r="AC85" s="12" t="s">
        <v>20</v>
      </c>
      <c r="AD85" s="12" t="s">
        <v>20</v>
      </c>
      <c r="AE85" s="12">
        <f>IFERROR(VLOOKUP(D85,'logicke ulohy'!A:B,2,FALSE),0)</f>
        <v>10</v>
      </c>
      <c r="AF85" s="12">
        <f t="shared" si="12"/>
        <v>0</v>
      </c>
      <c r="AG85" s="13">
        <f t="shared" si="13"/>
        <v>405</v>
      </c>
      <c r="AH85" s="50">
        <f>VLOOKUP(D85,vyslednycas!A:B,2,FALSE)</f>
        <v>0.12497333333333302</v>
      </c>
      <c r="AI85" s="15">
        <v>3</v>
      </c>
      <c r="AJ85" s="126">
        <v>90</v>
      </c>
      <c r="AK85" s="45">
        <f t="shared" si="9"/>
        <v>0</v>
      </c>
    </row>
    <row r="86" spans="1:37" ht="15.75" thickBot="1">
      <c r="A86" s="82" t="str">
        <f t="shared" si="7"/>
        <v>LesMartin</v>
      </c>
      <c r="B86" s="82" t="str">
        <f t="shared" si="8"/>
        <v>LesováMarkéta</v>
      </c>
      <c r="C86" s="48">
        <v>21</v>
      </c>
      <c r="D86" s="52">
        <v>143</v>
      </c>
      <c r="E86" s="10" t="str">
        <f>VLOOKUP(D86,'Startovka dospeli'!$A:$G,2,FALSE)</f>
        <v>Martin</v>
      </c>
      <c r="F86" s="10" t="str">
        <f>VLOOKUP(D86,'Startovka dospeli'!$A:$G,3,FALSE)</f>
        <v>Les</v>
      </c>
      <c r="G86" s="10" t="str">
        <f>VLOOKUP(D86,'Startovka dospeli'!$A:$G,4,FALSE)</f>
        <v>Markéta</v>
      </c>
      <c r="H86" s="10" t="str">
        <f>VLOOKUP(D86,'Startovka dospeli'!$A:$G,5,FALSE)</f>
        <v>Lesová</v>
      </c>
      <c r="I86" s="10" t="str">
        <f>VLOOKUP(D86,'Startovka dospeli'!$A:$G,6,FALSE)</f>
        <v>KOS Plzeň</v>
      </c>
      <c r="J86" s="12" t="str">
        <f>VLOOKUP(D86,'Startovka dospeli'!$A:$G,7,FALSE)</f>
        <v>MIX 65+</v>
      </c>
      <c r="K86" s="12" t="s">
        <v>20</v>
      </c>
      <c r="L86" s="12">
        <v>30</v>
      </c>
      <c r="M86" s="12" t="s">
        <v>20</v>
      </c>
      <c r="N86" s="12">
        <v>30</v>
      </c>
      <c r="O86" s="12" t="s">
        <v>20</v>
      </c>
      <c r="P86" s="12"/>
      <c r="Q86" s="12" t="s">
        <v>20</v>
      </c>
      <c r="R86" s="12" t="s">
        <v>20</v>
      </c>
      <c r="S86" s="12"/>
      <c r="T86" s="12" t="s">
        <v>20</v>
      </c>
      <c r="U86" s="12" t="s">
        <v>20</v>
      </c>
      <c r="V86" s="12"/>
      <c r="W86" s="12" t="s">
        <v>20</v>
      </c>
      <c r="X86" s="12" t="s">
        <v>20</v>
      </c>
      <c r="Y86" s="12" t="s">
        <v>20</v>
      </c>
      <c r="Z86" s="12" t="s">
        <v>20</v>
      </c>
      <c r="AA86" s="12" t="s">
        <v>20</v>
      </c>
      <c r="AB86" s="12"/>
      <c r="AC86" s="12" t="s">
        <v>20</v>
      </c>
      <c r="AD86" s="12" t="s">
        <v>20</v>
      </c>
      <c r="AE86" s="12">
        <f>IFERROR(VLOOKUP(D86,'logicke ulohy'!A:B,2,FALSE),0)</f>
        <v>20</v>
      </c>
      <c r="AF86" s="12">
        <f t="shared" si="12"/>
        <v>0</v>
      </c>
      <c r="AG86" s="13">
        <f t="shared" si="13"/>
        <v>400</v>
      </c>
      <c r="AH86" s="50">
        <f>VLOOKUP(D86,vyslednycas!A:B,2,FALSE)</f>
        <v>0.12008775462962945</v>
      </c>
      <c r="AI86" s="15">
        <v>4</v>
      </c>
      <c r="AJ86" s="126">
        <v>85</v>
      </c>
      <c r="AK86" s="45">
        <f t="shared" si="9"/>
        <v>0</v>
      </c>
    </row>
    <row r="87" spans="1:37" ht="15.75" thickBot="1">
      <c r="A87" s="82" t="str">
        <f t="shared" si="7"/>
        <v>HourovaMichaela</v>
      </c>
      <c r="B87" s="82" t="str">
        <f t="shared" si="8"/>
        <v>PommerRoman</v>
      </c>
      <c r="C87" s="48">
        <v>27</v>
      </c>
      <c r="D87" s="49">
        <v>51</v>
      </c>
      <c r="E87" s="10" t="str">
        <f>VLOOKUP(D87,'Startovka dospeli'!$A:$G,2,FALSE)</f>
        <v>Michaela</v>
      </c>
      <c r="F87" s="10" t="str">
        <f>VLOOKUP(D87,'Startovka dospeli'!$A:$G,3,FALSE)</f>
        <v>Hourova</v>
      </c>
      <c r="G87" s="10" t="str">
        <f>VLOOKUP(D87,'Startovka dospeli'!$A:$G,4,FALSE)</f>
        <v>Roman</v>
      </c>
      <c r="H87" s="10" t="str">
        <f>VLOOKUP(D87,'Startovka dospeli'!$A:$G,5,FALSE)</f>
        <v>Pommer</v>
      </c>
      <c r="I87" s="10" t="str">
        <f>VLOOKUP(D87,'Startovka dospeli'!$A:$G,6,FALSE)</f>
        <v>Pro radost</v>
      </c>
      <c r="J87" s="12" t="str">
        <f>VLOOKUP(D87,'Startovka dospeli'!$A:$G,7,FALSE)</f>
        <v>MIX 65+</v>
      </c>
      <c r="K87" s="12" t="s">
        <v>20</v>
      </c>
      <c r="L87" s="12"/>
      <c r="M87" s="12" t="s">
        <v>20</v>
      </c>
      <c r="N87" s="12">
        <v>30</v>
      </c>
      <c r="O87" s="12" t="s">
        <v>20</v>
      </c>
      <c r="P87" s="12" t="s">
        <v>20</v>
      </c>
      <c r="Q87" s="12" t="s">
        <v>20</v>
      </c>
      <c r="R87" s="12" t="s">
        <v>20</v>
      </c>
      <c r="S87" s="12" t="s">
        <v>20</v>
      </c>
      <c r="T87" s="12" t="s">
        <v>20</v>
      </c>
      <c r="U87" s="12" t="s">
        <v>20</v>
      </c>
      <c r="V87" s="12" t="s">
        <v>20</v>
      </c>
      <c r="W87" s="12" t="s">
        <v>20</v>
      </c>
      <c r="X87" s="12"/>
      <c r="Y87" s="12"/>
      <c r="Z87" s="12" t="s">
        <v>20</v>
      </c>
      <c r="AA87" s="12"/>
      <c r="AB87" s="12"/>
      <c r="AC87" s="12" t="s">
        <v>20</v>
      </c>
      <c r="AD87" s="12" t="s">
        <v>20</v>
      </c>
      <c r="AE87" s="12">
        <f>IFERROR(VLOOKUP(D87,'logicke ulohy'!A:B,2,FALSE),0)</f>
        <v>30</v>
      </c>
      <c r="AF87" s="12">
        <f t="shared" si="12"/>
        <v>0</v>
      </c>
      <c r="AG87" s="13">
        <f t="shared" si="13"/>
        <v>390</v>
      </c>
      <c r="AH87" s="50">
        <f>VLOOKUP(D87,vyslednycas!A:B,2,FALSE)</f>
        <v>0.12440835648148196</v>
      </c>
      <c r="AI87" s="54">
        <v>5</v>
      </c>
      <c r="AJ87" s="127">
        <v>80</v>
      </c>
      <c r="AK87" s="45">
        <f t="shared" si="9"/>
        <v>0</v>
      </c>
    </row>
    <row r="88" spans="1:37" ht="15.75" thickBot="1">
      <c r="A88" s="82" t="str">
        <f t="shared" si="7"/>
        <v>SzokeDušan</v>
      </c>
      <c r="B88" s="82" t="str">
        <f t="shared" si="8"/>
        <v>VašákováMarta</v>
      </c>
      <c r="C88" s="48">
        <v>30</v>
      </c>
      <c r="D88" s="52">
        <v>91</v>
      </c>
      <c r="E88" s="10" t="str">
        <f>VLOOKUP(D88,'Startovka dospeli'!$A:$G,2,FALSE)</f>
        <v>Dušan</v>
      </c>
      <c r="F88" s="10" t="str">
        <f>VLOOKUP(D88,'Startovka dospeli'!$A:$G,3,FALSE)</f>
        <v>Szoke</v>
      </c>
      <c r="G88" s="10" t="str">
        <f>VLOOKUP(D88,'Startovka dospeli'!$A:$G,4,FALSE)</f>
        <v>Marta</v>
      </c>
      <c r="H88" s="10" t="str">
        <f>VLOOKUP(D88,'Startovka dospeli'!$A:$G,5,FALSE)</f>
        <v>Vašáková</v>
      </c>
      <c r="I88" s="10" t="str">
        <f>VLOOKUP(D88,'Startovka dospeli'!$A:$G,6,FALSE)</f>
        <v>DOLPHI</v>
      </c>
      <c r="J88" s="12" t="str">
        <f>VLOOKUP(D88,'Startovka dospeli'!$A:$G,7,FALSE)</f>
        <v>MIX 65+</v>
      </c>
      <c r="K88" s="12" t="s">
        <v>20</v>
      </c>
      <c r="L88" s="12"/>
      <c r="M88" s="12" t="s">
        <v>20</v>
      </c>
      <c r="N88" s="12">
        <v>30</v>
      </c>
      <c r="O88" s="12" t="s">
        <v>20</v>
      </c>
      <c r="P88" s="12" t="s">
        <v>20</v>
      </c>
      <c r="Q88" s="12" t="s">
        <v>20</v>
      </c>
      <c r="R88" s="12" t="s">
        <v>20</v>
      </c>
      <c r="S88" s="12" t="s">
        <v>20</v>
      </c>
      <c r="T88" s="12"/>
      <c r="U88" s="12" t="s">
        <v>20</v>
      </c>
      <c r="V88" s="12" t="s">
        <v>20</v>
      </c>
      <c r="W88" s="12" t="s">
        <v>20</v>
      </c>
      <c r="X88" s="12"/>
      <c r="Y88" s="12"/>
      <c r="Z88" s="12" t="s">
        <v>20</v>
      </c>
      <c r="AA88" s="12" t="s">
        <v>20</v>
      </c>
      <c r="AB88" s="12"/>
      <c r="AC88" s="12" t="s">
        <v>20</v>
      </c>
      <c r="AD88" s="12"/>
      <c r="AE88" s="12">
        <f>IFERROR(VLOOKUP(D88,'logicke ulohy'!A:B,2,FALSE),0)</f>
        <v>20</v>
      </c>
      <c r="AF88" s="12">
        <f t="shared" si="12"/>
        <v>0</v>
      </c>
      <c r="AG88" s="13">
        <f t="shared" si="13"/>
        <v>380</v>
      </c>
      <c r="AH88" s="50">
        <f>VLOOKUP(D88,vyslednycas!A:B,2,FALSE)</f>
        <v>0.12430555555555556</v>
      </c>
      <c r="AI88" s="54">
        <v>6</v>
      </c>
      <c r="AJ88" s="128">
        <v>78</v>
      </c>
      <c r="AK88" s="45">
        <f t="shared" si="9"/>
        <v>0</v>
      </c>
    </row>
    <row r="89" spans="1:37" ht="15.75" thickBot="1">
      <c r="A89" s="82" t="str">
        <f t="shared" si="7"/>
        <v xml:space="preserve">LeškováZuzi </v>
      </c>
      <c r="B89" s="82" t="str">
        <f t="shared" si="8"/>
        <v>LešekPetr</v>
      </c>
      <c r="C89" s="48">
        <v>31</v>
      </c>
      <c r="D89" s="49">
        <v>149</v>
      </c>
      <c r="E89" s="10" t="str">
        <f>VLOOKUP(D89,'Startovka dospeli'!$A:$G,2,FALSE)</f>
        <v xml:space="preserve">Zuzi </v>
      </c>
      <c r="F89" s="10" t="str">
        <f>VLOOKUP(D89,'Startovka dospeli'!$A:$G,3,FALSE)</f>
        <v>Lešková</v>
      </c>
      <c r="G89" s="10" t="str">
        <f>VLOOKUP(D89,'Startovka dospeli'!$A:$G,4,FALSE)</f>
        <v>Petr</v>
      </c>
      <c r="H89" s="10" t="str">
        <f>VLOOKUP(D89,'Startovka dospeli'!$A:$G,5,FALSE)</f>
        <v>Lešek</v>
      </c>
      <c r="I89" s="10" t="str">
        <f>VLOOKUP(D89,'Startovka dospeli'!$A:$G,6,FALSE)</f>
        <v>RAUL</v>
      </c>
      <c r="J89" s="12" t="str">
        <f>VLOOKUP(D89,'Startovka dospeli'!$A:$G,7,FALSE)</f>
        <v>MIX 65+</v>
      </c>
      <c r="K89" s="12" t="s">
        <v>20</v>
      </c>
      <c r="L89" s="12"/>
      <c r="M89" s="12" t="s">
        <v>20</v>
      </c>
      <c r="N89" s="12">
        <v>30</v>
      </c>
      <c r="O89" s="12" t="s">
        <v>20</v>
      </c>
      <c r="P89" s="12" t="s">
        <v>20</v>
      </c>
      <c r="Q89" s="12" t="s">
        <v>20</v>
      </c>
      <c r="R89" s="12" t="s">
        <v>20</v>
      </c>
      <c r="S89" s="12" t="s">
        <v>20</v>
      </c>
      <c r="T89" s="12" t="s">
        <v>20</v>
      </c>
      <c r="U89" s="12" t="s">
        <v>20</v>
      </c>
      <c r="V89" s="12" t="s">
        <v>20</v>
      </c>
      <c r="W89" s="12" t="s">
        <v>20</v>
      </c>
      <c r="X89" s="12"/>
      <c r="Y89" s="12"/>
      <c r="Z89" s="12" t="s">
        <v>20</v>
      </c>
      <c r="AA89" s="12"/>
      <c r="AB89" s="12"/>
      <c r="AC89" s="12"/>
      <c r="AD89" s="12"/>
      <c r="AE89" s="12">
        <f>IFERROR(VLOOKUP(D89,'logicke ulohy'!A:B,2,FALSE),0)</f>
        <v>30</v>
      </c>
      <c r="AF89" s="12">
        <f t="shared" si="12"/>
        <v>0</v>
      </c>
      <c r="AG89" s="13">
        <f t="shared" si="13"/>
        <v>370</v>
      </c>
      <c r="AH89" s="50">
        <f>VLOOKUP(D89,vyslednycas!A:B,2,FALSE)</f>
        <v>0.12250163194444419</v>
      </c>
      <c r="AI89" s="54">
        <v>7</v>
      </c>
      <c r="AJ89" s="128">
        <v>76</v>
      </c>
      <c r="AK89" s="45">
        <f t="shared" si="9"/>
        <v>0</v>
      </c>
    </row>
    <row r="90" spans="1:37" ht="15.75" thickBot="1">
      <c r="A90" s="82" t="str">
        <f t="shared" si="7"/>
        <v xml:space="preserve">MarešOtakar </v>
      </c>
      <c r="B90" s="82" t="str">
        <f t="shared" si="8"/>
        <v>ŠubertováPetra</v>
      </c>
      <c r="C90" s="48">
        <v>32</v>
      </c>
      <c r="D90" s="52">
        <v>130</v>
      </c>
      <c r="E90" s="10" t="str">
        <f>VLOOKUP(D90,'Startovka dospeli'!$A:$G,2,FALSE)</f>
        <v xml:space="preserve">Otakar </v>
      </c>
      <c r="F90" s="10" t="str">
        <f>VLOOKUP(D90,'Startovka dospeli'!$A:$G,3,FALSE)</f>
        <v>Mareš</v>
      </c>
      <c r="G90" s="10" t="str">
        <f>VLOOKUP(D90,'Startovka dospeli'!$A:$G,4,FALSE)</f>
        <v>Petra</v>
      </c>
      <c r="H90" s="10" t="str">
        <f>VLOOKUP(D90,'Startovka dospeli'!$A:$G,5,FALSE)</f>
        <v>Šubertová</v>
      </c>
      <c r="I90" s="10" t="str">
        <f>VLOOKUP(D90,'Startovka dospeli'!$A:$G,6,FALSE)</f>
        <v>PVZP</v>
      </c>
      <c r="J90" s="12" t="str">
        <f>VLOOKUP(D90,'Startovka dospeli'!$A:$G,7,FALSE)</f>
        <v>MIX 65+</v>
      </c>
      <c r="K90" s="12" t="s">
        <v>20</v>
      </c>
      <c r="L90" s="12"/>
      <c r="M90" s="12" t="s">
        <v>20</v>
      </c>
      <c r="N90" s="12">
        <v>30</v>
      </c>
      <c r="O90" s="12" t="s">
        <v>20</v>
      </c>
      <c r="P90" s="12" t="s">
        <v>20</v>
      </c>
      <c r="Q90" s="12" t="s">
        <v>20</v>
      </c>
      <c r="R90" s="12" t="s">
        <v>20</v>
      </c>
      <c r="S90" s="12" t="s">
        <v>20</v>
      </c>
      <c r="T90" s="12" t="s">
        <v>20</v>
      </c>
      <c r="U90" s="12" t="s">
        <v>20</v>
      </c>
      <c r="V90" s="12" t="s">
        <v>20</v>
      </c>
      <c r="W90" s="12" t="s">
        <v>20</v>
      </c>
      <c r="X90" s="12"/>
      <c r="Y90" s="12"/>
      <c r="Z90" s="12" t="s">
        <v>20</v>
      </c>
      <c r="AA90" s="12"/>
      <c r="AB90" s="12"/>
      <c r="AC90" s="12" t="s">
        <v>20</v>
      </c>
      <c r="AD90" s="12"/>
      <c r="AE90" s="12">
        <f>IFERROR(VLOOKUP(D90,'logicke ulohy'!A:B,2,FALSE),0)</f>
        <v>20</v>
      </c>
      <c r="AF90" s="12">
        <f t="shared" si="12"/>
        <v>0</v>
      </c>
      <c r="AG90" s="13">
        <f t="shared" si="13"/>
        <v>370</v>
      </c>
      <c r="AH90" s="50">
        <f>VLOOKUP(D90,vyslednycas!A:B,2,FALSE)</f>
        <v>0.1228847106481486</v>
      </c>
      <c r="AI90" s="54">
        <v>8</v>
      </c>
      <c r="AJ90" s="128">
        <v>74</v>
      </c>
      <c r="AK90" s="45">
        <f t="shared" si="9"/>
        <v>0</v>
      </c>
    </row>
    <row r="91" spans="1:37" ht="15.75" thickBot="1">
      <c r="A91" s="82" t="str">
        <f t="shared" si="7"/>
        <v>OttaJiří</v>
      </c>
      <c r="B91" s="82" t="str">
        <f t="shared" si="8"/>
        <v>OttováIvana</v>
      </c>
      <c r="C91" s="48">
        <v>39</v>
      </c>
      <c r="D91" s="49">
        <v>140</v>
      </c>
      <c r="E91" s="10" t="str">
        <f>VLOOKUP(D91,'Startovka dospeli'!$A:$G,2,FALSE)</f>
        <v>Jiří</v>
      </c>
      <c r="F91" s="10" t="str">
        <f>VLOOKUP(D91,'Startovka dospeli'!$A:$G,3,FALSE)</f>
        <v>Otta</v>
      </c>
      <c r="G91" s="10" t="str">
        <f>VLOOKUP(D91,'Startovka dospeli'!$A:$G,4,FALSE)</f>
        <v>Ivana</v>
      </c>
      <c r="H91" s="10" t="str">
        <f>VLOOKUP(D91,'Startovka dospeli'!$A:$G,5,FALSE)</f>
        <v>Ottová</v>
      </c>
      <c r="I91" s="10" t="str">
        <f>VLOOKUP(D91,'Startovka dospeli'!$A:$G,6,FALSE)</f>
        <v>LERIKA</v>
      </c>
      <c r="J91" s="12" t="str">
        <f>VLOOKUP(D91,'Startovka dospeli'!$A:$G,7,FALSE)</f>
        <v>MIX 65+</v>
      </c>
      <c r="K91" s="12" t="s">
        <v>20</v>
      </c>
      <c r="L91" s="12"/>
      <c r="M91" s="12" t="s">
        <v>20</v>
      </c>
      <c r="N91" s="12">
        <v>30</v>
      </c>
      <c r="O91" s="12" t="s">
        <v>20</v>
      </c>
      <c r="P91" s="12" t="s">
        <v>20</v>
      </c>
      <c r="Q91" s="12" t="s">
        <v>20</v>
      </c>
      <c r="R91" s="12" t="s">
        <v>20</v>
      </c>
      <c r="S91" s="12" t="s">
        <v>20</v>
      </c>
      <c r="T91" s="12" t="s">
        <v>20</v>
      </c>
      <c r="U91" s="12" t="s">
        <v>20</v>
      </c>
      <c r="V91" s="12"/>
      <c r="W91" s="12" t="s">
        <v>20</v>
      </c>
      <c r="X91" s="12"/>
      <c r="Y91" s="12"/>
      <c r="Z91" s="12"/>
      <c r="AA91" s="12"/>
      <c r="AB91" s="12"/>
      <c r="AC91" s="12"/>
      <c r="AD91" s="12" t="s">
        <v>20</v>
      </c>
      <c r="AE91" s="12">
        <f>IFERROR(VLOOKUP(D91,'logicke ulohy'!A:B,2,FALSE),0)</f>
        <v>20</v>
      </c>
      <c r="AF91" s="12">
        <f t="shared" si="12"/>
        <v>0</v>
      </c>
      <c r="AG91" s="13">
        <f t="shared" si="13"/>
        <v>350</v>
      </c>
      <c r="AH91" s="50">
        <f>VLOOKUP(D91,vyslednycas!A:B,2,FALSE)</f>
        <v>0.12401855324074035</v>
      </c>
      <c r="AI91" s="54">
        <v>9</v>
      </c>
      <c r="AJ91" s="128">
        <v>72</v>
      </c>
      <c r="AK91" s="45">
        <f t="shared" si="9"/>
        <v>0</v>
      </c>
    </row>
    <row r="92" spans="1:37" ht="15.75" thickBot="1">
      <c r="A92" s="82" t="str">
        <f t="shared" si="7"/>
        <v>ŠeborPetr</v>
      </c>
      <c r="B92" s="82" t="str">
        <f t="shared" si="8"/>
        <v>PathyováMichaela</v>
      </c>
      <c r="C92" s="48">
        <v>40</v>
      </c>
      <c r="D92" s="52">
        <v>118</v>
      </c>
      <c r="E92" s="10" t="str">
        <f>VLOOKUP(D92,'Startovka dospeli'!$A:$G,2,FALSE)</f>
        <v>Petr</v>
      </c>
      <c r="F92" s="10" t="str">
        <f>VLOOKUP(D92,'Startovka dospeli'!$A:$G,3,FALSE)</f>
        <v>Šebor</v>
      </c>
      <c r="G92" s="10" t="str">
        <f>VLOOKUP(D92,'Startovka dospeli'!$A:$G,4,FALSE)</f>
        <v>Michaela</v>
      </c>
      <c r="H92" s="10" t="str">
        <f>VLOOKUP(D92,'Startovka dospeli'!$A:$G,5,FALSE)</f>
        <v>Pathyová</v>
      </c>
      <c r="I92" s="10" t="str">
        <f>VLOOKUP(D92,'Startovka dospeli'!$A:$G,6,FALSE)</f>
        <v>ŠErPA</v>
      </c>
      <c r="J92" s="12" t="str">
        <f>VLOOKUP(D92,'Startovka dospeli'!$A:$G,7,FALSE)</f>
        <v>MIX 65+</v>
      </c>
      <c r="K92" s="12" t="s">
        <v>20</v>
      </c>
      <c r="L92" s="12"/>
      <c r="M92" s="12" t="s">
        <v>20</v>
      </c>
      <c r="N92" s="12">
        <v>30</v>
      </c>
      <c r="O92" s="12"/>
      <c r="P92" s="12" t="s">
        <v>20</v>
      </c>
      <c r="Q92" s="12" t="s">
        <v>20</v>
      </c>
      <c r="R92" s="12" t="s">
        <v>20</v>
      </c>
      <c r="S92" s="12" t="s">
        <v>20</v>
      </c>
      <c r="T92" s="12" t="s">
        <v>20</v>
      </c>
      <c r="U92" s="12" t="s">
        <v>20</v>
      </c>
      <c r="V92" s="12" t="s">
        <v>20</v>
      </c>
      <c r="W92" s="12" t="s">
        <v>20</v>
      </c>
      <c r="X92" s="12"/>
      <c r="Y92" s="12"/>
      <c r="Z92" s="12" t="s">
        <v>20</v>
      </c>
      <c r="AA92" s="12"/>
      <c r="AB92" s="12"/>
      <c r="AC92" s="12" t="s">
        <v>20</v>
      </c>
      <c r="AD92" s="12" t="s">
        <v>20</v>
      </c>
      <c r="AE92" s="12">
        <f>IFERROR(VLOOKUP(D92,'logicke ulohy'!A:B,2,FALSE),0)</f>
        <v>30</v>
      </c>
      <c r="AF92" s="12">
        <f t="shared" si="12"/>
        <v>0</v>
      </c>
      <c r="AG92" s="13">
        <f t="shared" si="13"/>
        <v>350</v>
      </c>
      <c r="AH92" s="50">
        <f>VLOOKUP(D92,vyslednycas!A:B,2,FALSE)</f>
        <v>0.12420098379629627</v>
      </c>
      <c r="AI92" s="54">
        <v>10</v>
      </c>
      <c r="AJ92" s="128">
        <v>70</v>
      </c>
      <c r="AK92" s="45">
        <f t="shared" si="9"/>
        <v>0</v>
      </c>
    </row>
    <row r="93" spans="1:37" ht="15.75" thickBot="1">
      <c r="A93" s="82" t="str">
        <f t="shared" si="7"/>
        <v>ŠtastnýPavel</v>
      </c>
      <c r="B93" s="82" t="str">
        <f t="shared" si="8"/>
        <v>ŠťastnáKlára</v>
      </c>
      <c r="C93" s="48">
        <v>45</v>
      </c>
      <c r="D93" s="49">
        <v>62</v>
      </c>
      <c r="E93" s="10" t="str">
        <f>VLOOKUP(D93,'Startovka dospeli'!$A:$G,2,FALSE)</f>
        <v>Pavel</v>
      </c>
      <c r="F93" s="10" t="str">
        <f>VLOOKUP(D93,'Startovka dospeli'!$A:$G,3,FALSE)</f>
        <v>Štastný</v>
      </c>
      <c r="G93" s="10" t="str">
        <f>VLOOKUP(D93,'Startovka dospeli'!$A:$G,4,FALSE)</f>
        <v>Klára</v>
      </c>
      <c r="H93" s="10" t="str">
        <f>VLOOKUP(D93,'Startovka dospeli'!$A:$G,5,FALSE)</f>
        <v>Šťastná</v>
      </c>
      <c r="I93" s="10" t="str">
        <f>VLOOKUP(D93,'Startovka dospeli'!$A:$G,6,FALSE)</f>
        <v>Happy Bike Team</v>
      </c>
      <c r="J93" s="12" t="str">
        <f>VLOOKUP(D93,'Startovka dospeli'!$A:$G,7,FALSE)</f>
        <v>MIX 65+</v>
      </c>
      <c r="K93" s="12" t="s">
        <v>20</v>
      </c>
      <c r="L93" s="12">
        <v>20</v>
      </c>
      <c r="M93" s="12" t="s">
        <v>20</v>
      </c>
      <c r="N93" s="12"/>
      <c r="O93" s="12" t="s">
        <v>20</v>
      </c>
      <c r="P93" s="12" t="s">
        <v>20</v>
      </c>
      <c r="Q93" s="12" t="s">
        <v>20</v>
      </c>
      <c r="R93" s="12" t="s">
        <v>20</v>
      </c>
      <c r="S93" s="12" t="s">
        <v>20</v>
      </c>
      <c r="T93" s="12" t="s">
        <v>20</v>
      </c>
      <c r="U93" s="12" t="s">
        <v>20</v>
      </c>
      <c r="V93" s="12"/>
      <c r="W93" s="12" t="s">
        <v>20</v>
      </c>
      <c r="X93" s="12"/>
      <c r="Y93" s="12"/>
      <c r="Z93" s="12"/>
      <c r="AA93" s="12"/>
      <c r="AB93" s="12"/>
      <c r="AC93" s="12" t="s">
        <v>20</v>
      </c>
      <c r="AD93" s="12"/>
      <c r="AE93" s="12">
        <f>IFERROR(VLOOKUP(D93,'logicke ulohy'!A:B,2,FALSE),0)</f>
        <v>20</v>
      </c>
      <c r="AF93" s="12">
        <f t="shared" si="12"/>
        <v>0</v>
      </c>
      <c r="AG93" s="13">
        <f t="shared" si="13"/>
        <v>340</v>
      </c>
      <c r="AH93" s="50">
        <f>VLOOKUP(D93,vyslednycas!A:B,2,FALSE)</f>
        <v>0.11883341435185168</v>
      </c>
      <c r="AI93" s="54">
        <v>11</v>
      </c>
      <c r="AJ93" s="128">
        <v>68</v>
      </c>
      <c r="AK93" s="45">
        <f t="shared" si="9"/>
        <v>0</v>
      </c>
    </row>
    <row r="94" spans="1:37" ht="15.75" thickBot="1">
      <c r="A94" s="82" t="str">
        <f t="shared" si="7"/>
        <v>ŠpádováMartina</v>
      </c>
      <c r="B94" s="82" t="str">
        <f t="shared" si="8"/>
        <v>ŠpádaKarel</v>
      </c>
      <c r="C94" s="48">
        <v>46</v>
      </c>
      <c r="D94" s="52">
        <v>128</v>
      </c>
      <c r="E94" s="10" t="str">
        <f>VLOOKUP(D94,'Startovka dospeli'!$A:$G,2,FALSE)</f>
        <v>Martina</v>
      </c>
      <c r="F94" s="10" t="str">
        <f>VLOOKUP(D94,'Startovka dospeli'!$A:$G,3,FALSE)</f>
        <v>Špádová</v>
      </c>
      <c r="G94" s="10" t="str">
        <f>VLOOKUP(D94,'Startovka dospeli'!$A:$G,4,FALSE)</f>
        <v>Karel</v>
      </c>
      <c r="H94" s="10" t="str">
        <f>VLOOKUP(D94,'Startovka dospeli'!$A:$G,5,FALSE)</f>
        <v>Špáda</v>
      </c>
      <c r="I94" s="10" t="str">
        <f>VLOOKUP(D94,'Startovka dospeli'!$A:$G,6,FALSE)</f>
        <v>Dezorientovaní Bizoni</v>
      </c>
      <c r="J94" s="12" t="str">
        <f>VLOOKUP(D94,'Startovka dospeli'!$A:$G,7,FALSE)</f>
        <v>MIX 65+</v>
      </c>
      <c r="K94" s="12" t="s">
        <v>20</v>
      </c>
      <c r="L94" s="12">
        <v>40</v>
      </c>
      <c r="M94" s="12" t="s">
        <v>20</v>
      </c>
      <c r="N94" s="12">
        <v>30</v>
      </c>
      <c r="O94" s="12" t="s">
        <v>20</v>
      </c>
      <c r="P94" s="12"/>
      <c r="Q94" s="12" t="s">
        <v>20</v>
      </c>
      <c r="R94" s="12" t="s">
        <v>20</v>
      </c>
      <c r="S94" s="12"/>
      <c r="T94" s="12"/>
      <c r="U94" s="12"/>
      <c r="V94" s="12"/>
      <c r="W94" s="12" t="s">
        <v>20</v>
      </c>
      <c r="X94" s="12"/>
      <c r="Y94" s="12" t="s">
        <v>20</v>
      </c>
      <c r="Z94" s="12" t="s">
        <v>20</v>
      </c>
      <c r="AA94" s="12" t="s">
        <v>20</v>
      </c>
      <c r="AB94" s="12" t="s">
        <v>20</v>
      </c>
      <c r="AC94" s="12"/>
      <c r="AD94" s="12"/>
      <c r="AE94" s="12">
        <f>IFERROR(VLOOKUP(D94,'logicke ulohy'!A:B,2,FALSE),0)</f>
        <v>20</v>
      </c>
      <c r="AF94" s="12">
        <f t="shared" si="12"/>
        <v>20</v>
      </c>
      <c r="AG94" s="13">
        <f t="shared" si="13"/>
        <v>340</v>
      </c>
      <c r="AH94" s="50">
        <f>VLOOKUP(D94,vyslednycas!A:B,2,FALSE)</f>
        <v>0.125862592592593</v>
      </c>
      <c r="AI94" s="54">
        <v>12</v>
      </c>
      <c r="AJ94" s="128">
        <v>66</v>
      </c>
      <c r="AK94" s="45">
        <f t="shared" si="9"/>
        <v>2</v>
      </c>
    </row>
    <row r="95" spans="1:37" ht="15.75" thickBot="1">
      <c r="A95" s="82" t="str">
        <f t="shared" si="7"/>
        <v xml:space="preserve">Brzák Michal </v>
      </c>
      <c r="B95" s="82" t="str">
        <f t="shared" si="8"/>
        <v xml:space="preserve">Brzáková Anna </v>
      </c>
      <c r="C95" s="48">
        <v>49</v>
      </c>
      <c r="D95" s="49">
        <v>65</v>
      </c>
      <c r="E95" s="10" t="str">
        <f>VLOOKUP(D95,'Startovka dospeli'!$A:$G,2,FALSE)</f>
        <v xml:space="preserve">Michal </v>
      </c>
      <c r="F95" s="10" t="str">
        <f>VLOOKUP(D95,'Startovka dospeli'!$A:$G,3,FALSE)</f>
        <v xml:space="preserve">Brzák </v>
      </c>
      <c r="G95" s="10" t="str">
        <f>VLOOKUP(D95,'Startovka dospeli'!$A:$G,4,FALSE)</f>
        <v xml:space="preserve">Anna </v>
      </c>
      <c r="H95" s="10" t="str">
        <f>VLOOKUP(D95,'Startovka dospeli'!$A:$G,5,FALSE)</f>
        <v xml:space="preserve">Brzáková </v>
      </c>
      <c r="I95" s="10" t="str">
        <f>VLOOKUP(D95,'Startovka dospeli'!$A:$G,6,FALSE)</f>
        <v>Dynastie.cz</v>
      </c>
      <c r="J95" s="12" t="str">
        <f>VLOOKUP(D95,'Startovka dospeli'!$A:$G,7,FALSE)</f>
        <v>MIX 65+</v>
      </c>
      <c r="K95" s="12" t="s">
        <v>20</v>
      </c>
      <c r="L95" s="12">
        <v>40</v>
      </c>
      <c r="M95" s="12" t="s">
        <v>20</v>
      </c>
      <c r="N95" s="12"/>
      <c r="O95" s="12"/>
      <c r="P95" s="12" t="s">
        <v>20</v>
      </c>
      <c r="Q95" s="12" t="s">
        <v>20</v>
      </c>
      <c r="R95" s="12" t="s">
        <v>20</v>
      </c>
      <c r="S95" s="12" t="s">
        <v>20</v>
      </c>
      <c r="T95" s="12" t="s">
        <v>20</v>
      </c>
      <c r="U95" s="12" t="s">
        <v>20</v>
      </c>
      <c r="V95" s="12" t="s">
        <v>20</v>
      </c>
      <c r="W95" s="12"/>
      <c r="X95" s="12"/>
      <c r="Y95" s="12"/>
      <c r="Z95" s="12"/>
      <c r="AA95" s="12"/>
      <c r="AB95" s="12"/>
      <c r="AC95" s="12"/>
      <c r="AD95" s="12" t="s">
        <v>20</v>
      </c>
      <c r="AE95" s="12">
        <f>IFERROR(VLOOKUP(D95,'logicke ulohy'!A:B,2,FALSE),0)</f>
        <v>30</v>
      </c>
      <c r="AF95" s="12">
        <f t="shared" si="12"/>
        <v>0</v>
      </c>
      <c r="AG95" s="13">
        <f t="shared" si="13"/>
        <v>330</v>
      </c>
      <c r="AH95" s="50">
        <f>VLOOKUP(D95,vyslednycas!A:B,2,FALSE)</f>
        <v>0.1198636226851848</v>
      </c>
      <c r="AI95" s="54">
        <v>13</v>
      </c>
      <c r="AJ95" s="128">
        <v>64</v>
      </c>
      <c r="AK95" s="45">
        <f t="shared" si="9"/>
        <v>0</v>
      </c>
    </row>
    <row r="96" spans="1:37" ht="15.75" thickBot="1">
      <c r="A96" s="82" t="str">
        <f t="shared" si="7"/>
        <v xml:space="preserve">HoráčekAleš </v>
      </c>
      <c r="B96" s="82" t="str">
        <f t="shared" si="8"/>
        <v>HoráčkováMartina</v>
      </c>
      <c r="C96" s="48">
        <v>63</v>
      </c>
      <c r="D96" s="52">
        <v>123</v>
      </c>
      <c r="E96" s="10" t="str">
        <f>VLOOKUP(D96,'Startovka dospeli'!$A:$G,2,FALSE)</f>
        <v xml:space="preserve">Aleš </v>
      </c>
      <c r="F96" s="10" t="str">
        <f>VLOOKUP(D96,'Startovka dospeli'!$A:$G,3,FALSE)</f>
        <v>Horáček</v>
      </c>
      <c r="G96" s="10" t="str">
        <f>VLOOKUP(D96,'Startovka dospeli'!$A:$G,4,FALSE)</f>
        <v>Martina</v>
      </c>
      <c r="H96" s="10" t="str">
        <f>VLOOKUP(D96,'Startovka dospeli'!$A:$G,5,FALSE)</f>
        <v>Horáčková</v>
      </c>
      <c r="I96" s="10" t="str">
        <f>VLOOKUP(D96,'Startovka dospeli'!$A:$G,6,FALSE)</f>
        <v>bob sint clair</v>
      </c>
      <c r="J96" s="12" t="str">
        <f>VLOOKUP(D96,'Startovka dospeli'!$A:$G,7,FALSE)</f>
        <v>MIX 65+</v>
      </c>
      <c r="K96" s="12" t="s">
        <v>20</v>
      </c>
      <c r="L96" s="12">
        <v>35</v>
      </c>
      <c r="M96" s="12" t="s">
        <v>20</v>
      </c>
      <c r="N96" s="12"/>
      <c r="O96" s="12"/>
      <c r="P96" s="12" t="s">
        <v>20</v>
      </c>
      <c r="Q96" s="12" t="s">
        <v>20</v>
      </c>
      <c r="R96" s="12" t="s">
        <v>20</v>
      </c>
      <c r="S96" s="12" t="s">
        <v>20</v>
      </c>
      <c r="T96" s="12" t="s">
        <v>20</v>
      </c>
      <c r="U96" s="12" t="s">
        <v>20</v>
      </c>
      <c r="V96" s="12"/>
      <c r="W96" s="12"/>
      <c r="X96" s="12"/>
      <c r="Y96" s="12"/>
      <c r="Z96" s="12"/>
      <c r="AA96" s="12"/>
      <c r="AB96" s="12"/>
      <c r="AC96" s="12" t="s">
        <v>20</v>
      </c>
      <c r="AD96" s="12" t="s">
        <v>20</v>
      </c>
      <c r="AE96" s="12">
        <f>IFERROR(VLOOKUP(D96,'logicke ulohy'!A:B,2,FALSE),0)</f>
        <v>20</v>
      </c>
      <c r="AF96" s="12">
        <f t="shared" si="12"/>
        <v>0</v>
      </c>
      <c r="AG96" s="13">
        <f t="shared" si="13"/>
        <v>315</v>
      </c>
      <c r="AH96" s="50">
        <f>VLOOKUP(D96,vyslednycas!A:B,2,FALSE)</f>
        <v>0.12279099537036986</v>
      </c>
      <c r="AI96" s="54">
        <v>14</v>
      </c>
      <c r="AJ96" s="128">
        <v>62</v>
      </c>
      <c r="AK96" s="45">
        <f t="shared" si="9"/>
        <v>0</v>
      </c>
    </row>
    <row r="97" spans="1:37" ht="15.75" thickBot="1">
      <c r="A97" s="82" t="str">
        <f t="shared" si="7"/>
        <v>KulmonPetr</v>
      </c>
      <c r="B97" s="82" t="str">
        <f t="shared" si="8"/>
        <v>KulmonováMonika</v>
      </c>
      <c r="C97" s="48">
        <v>78</v>
      </c>
      <c r="D97" s="49">
        <v>96</v>
      </c>
      <c r="E97" s="10" t="str">
        <f>VLOOKUP(D97,'Startovka dospeli'!$A:$G,2,FALSE)</f>
        <v>Petr</v>
      </c>
      <c r="F97" s="10" t="str">
        <f>VLOOKUP(D97,'Startovka dospeli'!$A:$G,3,FALSE)</f>
        <v>Kulmon</v>
      </c>
      <c r="G97" s="10" t="str">
        <f>VLOOKUP(D97,'Startovka dospeli'!$A:$G,4,FALSE)</f>
        <v>Monika</v>
      </c>
      <c r="H97" s="10" t="str">
        <f>VLOOKUP(D97,'Startovka dospeli'!$A:$G,5,FALSE)</f>
        <v>Kulmonová</v>
      </c>
      <c r="I97" s="10" t="str">
        <f>VLOOKUP(D97,'Startovka dospeli'!$A:$G,6,FALSE)</f>
        <v>CoolmooniKV</v>
      </c>
      <c r="J97" s="12" t="str">
        <f>VLOOKUP(D97,'Startovka dospeli'!$A:$G,7,FALSE)</f>
        <v>MIX 65+</v>
      </c>
      <c r="K97" s="12" t="s">
        <v>20</v>
      </c>
      <c r="L97" s="12"/>
      <c r="M97" s="12" t="s">
        <v>20</v>
      </c>
      <c r="N97" s="12"/>
      <c r="O97" s="12" t="s">
        <v>20</v>
      </c>
      <c r="P97" s="12" t="s">
        <v>20</v>
      </c>
      <c r="Q97" s="12" t="s">
        <v>20</v>
      </c>
      <c r="R97" s="12" t="s">
        <v>20</v>
      </c>
      <c r="S97" s="12" t="s">
        <v>20</v>
      </c>
      <c r="T97" s="12" t="s">
        <v>20</v>
      </c>
      <c r="U97" s="12" t="s">
        <v>20</v>
      </c>
      <c r="V97" s="12"/>
      <c r="W97" s="12" t="s">
        <v>20</v>
      </c>
      <c r="X97" s="12"/>
      <c r="Y97" s="12"/>
      <c r="Z97" s="12"/>
      <c r="AA97" s="12"/>
      <c r="AB97" s="12"/>
      <c r="AC97" s="12" t="s">
        <v>20</v>
      </c>
      <c r="AD97" s="12"/>
      <c r="AE97" s="12">
        <f>IFERROR(VLOOKUP(D97,'logicke ulohy'!A:B,2,FALSE),0)</f>
        <v>20</v>
      </c>
      <c r="AF97" s="12">
        <f t="shared" si="12"/>
        <v>30</v>
      </c>
      <c r="AG97" s="13">
        <f t="shared" si="13"/>
        <v>290</v>
      </c>
      <c r="AH97" s="50">
        <f>VLOOKUP(D97,vyslednycas!A:B,2,FALSE)</f>
        <v>0.12667795138888913</v>
      </c>
      <c r="AI97" s="54">
        <v>15</v>
      </c>
      <c r="AJ97" s="128">
        <v>60</v>
      </c>
      <c r="AK97" s="45">
        <f t="shared" si="9"/>
        <v>3</v>
      </c>
    </row>
    <row r="98" spans="1:37" ht="15.75" thickBot="1">
      <c r="A98" s="82" t="str">
        <f t="shared" si="7"/>
        <v>ŠmídováTereza</v>
      </c>
      <c r="B98" s="82" t="str">
        <f t="shared" si="8"/>
        <v>FelberTomáš</v>
      </c>
      <c r="C98" s="48">
        <v>80</v>
      </c>
      <c r="D98" s="52">
        <v>64</v>
      </c>
      <c r="E98" s="10" t="str">
        <f>VLOOKUP(D98,'Startovka dospeli'!$A:$G,2,FALSE)</f>
        <v>Tereza</v>
      </c>
      <c r="F98" s="10" t="str">
        <f>VLOOKUP(D98,'Startovka dospeli'!$A:$G,3,FALSE)</f>
        <v>Šmídová</v>
      </c>
      <c r="G98" s="10" t="str">
        <f>VLOOKUP(D98,'Startovka dospeli'!$A:$G,4,FALSE)</f>
        <v>Tomáš</v>
      </c>
      <c r="H98" s="10" t="str">
        <f>VLOOKUP(D98,'Startovka dospeli'!$A:$G,5,FALSE)</f>
        <v>Felber</v>
      </c>
      <c r="I98" s="10">
        <f>VLOOKUP(D98,'Startovka dospeli'!$A:$G,6,FALSE)</f>
        <v>0</v>
      </c>
      <c r="J98" s="12" t="str">
        <f>VLOOKUP(D98,'Startovka dospeli'!$A:$G,7,FALSE)</f>
        <v>MIX 65+</v>
      </c>
      <c r="K98" s="12" t="s">
        <v>20</v>
      </c>
      <c r="L98" s="12"/>
      <c r="M98" s="12" t="s">
        <v>20</v>
      </c>
      <c r="N98" s="12"/>
      <c r="O98" s="12"/>
      <c r="P98" s="12" t="s">
        <v>20</v>
      </c>
      <c r="Q98" s="12" t="s">
        <v>20</v>
      </c>
      <c r="R98" s="12" t="s">
        <v>20</v>
      </c>
      <c r="S98" s="12" t="s">
        <v>20</v>
      </c>
      <c r="T98" s="12" t="s">
        <v>20</v>
      </c>
      <c r="U98" s="12"/>
      <c r="V98" s="12" t="s">
        <v>20</v>
      </c>
      <c r="W98" s="12" t="s">
        <v>20</v>
      </c>
      <c r="X98" s="12"/>
      <c r="Y98" s="12"/>
      <c r="Z98" s="12"/>
      <c r="AA98" s="12"/>
      <c r="AB98" s="12"/>
      <c r="AC98" s="12" t="s">
        <v>20</v>
      </c>
      <c r="AD98" s="12" t="s">
        <v>20</v>
      </c>
      <c r="AE98" s="12">
        <f>IFERROR(VLOOKUP(D98,'logicke ulohy'!A:B,2,FALSE),0)</f>
        <v>20</v>
      </c>
      <c r="AF98" s="12">
        <f t="shared" si="12"/>
        <v>0</v>
      </c>
      <c r="AG98" s="13">
        <f t="shared" si="13"/>
        <v>280</v>
      </c>
      <c r="AH98" s="50">
        <f>VLOOKUP(D98,vyslednycas!A:B,2,FALSE)</f>
        <v>0.11566569444444419</v>
      </c>
      <c r="AI98" s="54">
        <v>16</v>
      </c>
      <c r="AJ98" s="128">
        <v>58</v>
      </c>
      <c r="AK98" s="45">
        <f t="shared" si="9"/>
        <v>0</v>
      </c>
    </row>
    <row r="99" spans="1:37" ht="15.75" thickBot="1">
      <c r="A99" s="82" t="str">
        <f t="shared" si="7"/>
        <v>NěmečekOndřej</v>
      </c>
      <c r="B99" s="82" t="str">
        <f t="shared" si="8"/>
        <v>DubskáMarkéta</v>
      </c>
      <c r="C99" s="48">
        <v>88</v>
      </c>
      <c r="D99" s="49">
        <v>105</v>
      </c>
      <c r="E99" s="10" t="str">
        <f>VLOOKUP(D99,'Startovka dospeli'!$A:$G,2,FALSE)</f>
        <v>Ondřej</v>
      </c>
      <c r="F99" s="10" t="str">
        <f>VLOOKUP(D99,'Startovka dospeli'!$A:$G,3,FALSE)</f>
        <v>Němeček</v>
      </c>
      <c r="G99" s="10" t="str">
        <f>VLOOKUP(D99,'Startovka dospeli'!$A:$G,4,FALSE)</f>
        <v>Markéta</v>
      </c>
      <c r="H99" s="10" t="str">
        <f>VLOOKUP(D99,'Startovka dospeli'!$A:$G,5,FALSE)</f>
        <v>Dubská</v>
      </c>
      <c r="I99" s="10" t="str">
        <f>VLOOKUP(D99,'Startovka dospeli'!$A:$G,6,FALSE)</f>
        <v>SK TRUMPETA</v>
      </c>
      <c r="J99" s="12" t="str">
        <f>VLOOKUP(D99,'Startovka dospeli'!$A:$G,7,FALSE)</f>
        <v>MIX 65+</v>
      </c>
      <c r="K99" s="12" t="s">
        <v>20</v>
      </c>
      <c r="L99" s="12"/>
      <c r="M99" s="12" t="s">
        <v>20</v>
      </c>
      <c r="N99" s="12">
        <v>30</v>
      </c>
      <c r="O99" s="12"/>
      <c r="P99" s="12" t="s">
        <v>20</v>
      </c>
      <c r="Q99" s="12" t="s">
        <v>20</v>
      </c>
      <c r="R99" s="12" t="s">
        <v>20</v>
      </c>
      <c r="S99" s="12" t="s">
        <v>20</v>
      </c>
      <c r="T99" s="12" t="s">
        <v>20</v>
      </c>
      <c r="U99" s="12" t="s">
        <v>20</v>
      </c>
      <c r="V99" s="12" t="s">
        <v>20</v>
      </c>
      <c r="W99" s="12" t="s">
        <v>20</v>
      </c>
      <c r="X99" s="12"/>
      <c r="Y99" s="12"/>
      <c r="Z99" s="12"/>
      <c r="AA99" s="12"/>
      <c r="AB99" s="12"/>
      <c r="AC99" s="12" t="s">
        <v>20</v>
      </c>
      <c r="AD99" s="12" t="s">
        <v>20</v>
      </c>
      <c r="AE99" s="12">
        <f>IFERROR(VLOOKUP(D99,'logicke ulohy'!A:B,2,FALSE),0)</f>
        <v>20</v>
      </c>
      <c r="AF99" s="12">
        <f t="shared" si="12"/>
        <v>60</v>
      </c>
      <c r="AG99" s="13">
        <f t="shared" si="13"/>
        <v>270</v>
      </c>
      <c r="AH99" s="50">
        <f>VLOOKUP(D99,vyslednycas!A:B,2,FALSE)</f>
        <v>0.12894334490740791</v>
      </c>
      <c r="AI99" s="54">
        <v>17</v>
      </c>
      <c r="AJ99" s="128">
        <v>56</v>
      </c>
      <c r="AK99" s="45">
        <f t="shared" si="9"/>
        <v>6</v>
      </c>
    </row>
    <row r="100" spans="1:37" ht="15.75" thickBot="1">
      <c r="A100" s="82" t="str">
        <f t="shared" si="7"/>
        <v>NovotnýRadek</v>
      </c>
      <c r="B100" s="82" t="str">
        <f t="shared" si="8"/>
        <v>NovotnáAlena</v>
      </c>
      <c r="C100" s="48">
        <v>95</v>
      </c>
      <c r="D100" s="52">
        <v>15</v>
      </c>
      <c r="E100" s="10" t="str">
        <f>VLOOKUP(D100,'Startovka dospeli'!$A:$G,2,FALSE)</f>
        <v>Radek</v>
      </c>
      <c r="F100" s="10" t="str">
        <f>VLOOKUP(D100,'Startovka dospeli'!$A:$G,3,FALSE)</f>
        <v>Novotný</v>
      </c>
      <c r="G100" s="10" t="str">
        <f>VLOOKUP(D100,'Startovka dospeli'!$A:$G,4,FALSE)</f>
        <v>Alena</v>
      </c>
      <c r="H100" s="10" t="str">
        <f>VLOOKUP(D100,'Startovka dospeli'!$A:$G,5,FALSE)</f>
        <v>Novotná</v>
      </c>
      <c r="I100" s="10" t="str">
        <f>VLOOKUP(D100,'Startovka dospeli'!$A:$G,6,FALSE)</f>
        <v>Novotňáčci</v>
      </c>
      <c r="J100" s="12" t="str">
        <f>VLOOKUP(D100,'Startovka dospeli'!$A:$G,7,FALSE)</f>
        <v>MIX 65+</v>
      </c>
      <c r="K100" s="12" t="s">
        <v>20</v>
      </c>
      <c r="L100" s="12"/>
      <c r="M100" s="12" t="s">
        <v>20</v>
      </c>
      <c r="N100" s="12">
        <v>30</v>
      </c>
      <c r="O100" s="12" t="s">
        <v>20</v>
      </c>
      <c r="P100" s="12" t="s">
        <v>20</v>
      </c>
      <c r="Q100" s="12" t="s">
        <v>20</v>
      </c>
      <c r="R100" s="12" t="s">
        <v>20</v>
      </c>
      <c r="S100" s="12" t="s">
        <v>20</v>
      </c>
      <c r="T100" s="12" t="s">
        <v>20</v>
      </c>
      <c r="U100" s="12" t="s">
        <v>20</v>
      </c>
      <c r="V100" s="12" t="s">
        <v>20</v>
      </c>
      <c r="W100" s="12" t="s">
        <v>20</v>
      </c>
      <c r="X100" s="12" t="s">
        <v>20</v>
      </c>
      <c r="Y100" s="12" t="s">
        <v>20</v>
      </c>
      <c r="Z100" s="12" t="s">
        <v>20</v>
      </c>
      <c r="AA100" s="12" t="s">
        <v>20</v>
      </c>
      <c r="AB100" s="12"/>
      <c r="AC100" s="12" t="s">
        <v>20</v>
      </c>
      <c r="AD100" s="12"/>
      <c r="AE100" s="12">
        <f>IFERROR(VLOOKUP(D100,'logicke ulohy'!A:B,2,FALSE),0)</f>
        <v>0</v>
      </c>
      <c r="AF100" s="12">
        <f t="shared" si="12"/>
        <v>150</v>
      </c>
      <c r="AG100" s="13">
        <f t="shared" si="13"/>
        <v>260</v>
      </c>
      <c r="AH100" s="50">
        <f>VLOOKUP(D100,vyslednycas!A:B,2,FALSE)</f>
        <v>0.1352793749999999</v>
      </c>
      <c r="AI100" s="54">
        <v>18</v>
      </c>
      <c r="AJ100" s="128">
        <v>54</v>
      </c>
      <c r="AK100" s="45">
        <f t="shared" si="9"/>
        <v>15</v>
      </c>
    </row>
    <row r="101" spans="1:37" ht="15.75" thickBot="1">
      <c r="A101" s="82" t="str">
        <f t="shared" si="7"/>
        <v>ŠťastnýAdam</v>
      </c>
      <c r="B101" s="82" t="str">
        <f t="shared" si="8"/>
        <v>ŠťastnáKateřina</v>
      </c>
      <c r="C101" s="48">
        <v>101</v>
      </c>
      <c r="D101" s="49">
        <v>63</v>
      </c>
      <c r="E101" s="10" t="str">
        <f>VLOOKUP(D101,'Startovka dospeli'!$A:$G,2,FALSE)</f>
        <v>Adam</v>
      </c>
      <c r="F101" s="10" t="str">
        <f>VLOOKUP(D101,'Startovka dospeli'!$A:$G,3,FALSE)</f>
        <v>Šťastný</v>
      </c>
      <c r="G101" s="10" t="str">
        <f>VLOOKUP(D101,'Startovka dospeli'!$A:$G,4,FALSE)</f>
        <v>Kateřina</v>
      </c>
      <c r="H101" s="10" t="str">
        <f>VLOOKUP(D101,'Startovka dospeli'!$A:$G,5,FALSE)</f>
        <v>Šťastná</v>
      </c>
      <c r="I101" s="10" t="str">
        <f>VLOOKUP(D101,'Startovka dospeli'!$A:$G,6,FALSE)</f>
        <v>Happy Bike Team</v>
      </c>
      <c r="J101" s="12" t="str">
        <f>VLOOKUP(D101,'Startovka dospeli'!$A:$G,7,FALSE)</f>
        <v>MIX 65+</v>
      </c>
      <c r="K101" s="12" t="s">
        <v>20</v>
      </c>
      <c r="L101" s="12">
        <v>30</v>
      </c>
      <c r="M101" s="12" t="s">
        <v>20</v>
      </c>
      <c r="N101" s="12"/>
      <c r="O101" s="12" t="s">
        <v>20</v>
      </c>
      <c r="P101" s="12" t="s">
        <v>20</v>
      </c>
      <c r="Q101" s="12"/>
      <c r="R101" s="12"/>
      <c r="S101" s="12"/>
      <c r="T101" s="12" t="s">
        <v>20</v>
      </c>
      <c r="U101" s="12"/>
      <c r="V101" s="12" t="s">
        <v>20</v>
      </c>
      <c r="W101" s="12" t="s">
        <v>20</v>
      </c>
      <c r="X101" s="12"/>
      <c r="Y101" s="12"/>
      <c r="Z101" s="12"/>
      <c r="AA101" s="12" t="s">
        <v>20</v>
      </c>
      <c r="AB101" s="12"/>
      <c r="AC101" s="12" t="s">
        <v>20</v>
      </c>
      <c r="AD101" s="12" t="s">
        <v>20</v>
      </c>
      <c r="AE101" s="12">
        <f>IFERROR(VLOOKUP(D101,'logicke ulohy'!A:B,2,FALSE),0)</f>
        <v>20</v>
      </c>
      <c r="AF101" s="12">
        <f t="shared" si="12"/>
        <v>0</v>
      </c>
      <c r="AG101" s="13">
        <f t="shared" si="13"/>
        <v>240</v>
      </c>
      <c r="AH101" s="50">
        <f>VLOOKUP(D101,vyslednycas!A:B,2,FALSE)</f>
        <v>0.11516935185185218</v>
      </c>
      <c r="AI101" s="54">
        <v>19</v>
      </c>
      <c r="AJ101" s="128">
        <v>52</v>
      </c>
      <c r="AK101" s="45">
        <f t="shared" si="9"/>
        <v>0</v>
      </c>
    </row>
    <row r="102" spans="1:37" ht="15.75" thickBot="1">
      <c r="A102" s="82" t="str">
        <f t="shared" si="7"/>
        <v xml:space="preserve">MalkovskáSimona </v>
      </c>
      <c r="B102" s="82" t="str">
        <f t="shared" si="8"/>
        <v>PavlíkMatouš</v>
      </c>
      <c r="C102" s="48">
        <v>110</v>
      </c>
      <c r="D102" s="52">
        <v>104</v>
      </c>
      <c r="E102" s="10" t="str">
        <f>VLOOKUP(D102,'Startovka dospeli'!$A:$G,2,FALSE)</f>
        <v xml:space="preserve">Simona </v>
      </c>
      <c r="F102" s="10" t="str">
        <f>VLOOKUP(D102,'Startovka dospeli'!$A:$G,3,FALSE)</f>
        <v>Malkovská</v>
      </c>
      <c r="G102" s="10" t="str">
        <f>VLOOKUP(D102,'Startovka dospeli'!$A:$G,4,FALSE)</f>
        <v>Matouš</v>
      </c>
      <c r="H102" s="10" t="str">
        <f>VLOOKUP(D102,'Startovka dospeli'!$A:$G,5,FALSE)</f>
        <v>Pavlík</v>
      </c>
      <c r="I102" s="10" t="str">
        <f>VLOOKUP(D102,'Startovka dospeli'!$A:$G,6,FALSE)</f>
        <v>PSOVODI</v>
      </c>
      <c r="J102" s="12" t="str">
        <f>VLOOKUP(D102,'Startovka dospeli'!$A:$G,7,FALSE)</f>
        <v>MIX 65+</v>
      </c>
      <c r="K102" s="12" t="s">
        <v>20</v>
      </c>
      <c r="L102" s="12"/>
      <c r="M102" s="12" t="s">
        <v>20</v>
      </c>
      <c r="N102" s="12">
        <v>30</v>
      </c>
      <c r="O102" s="12"/>
      <c r="P102" s="12"/>
      <c r="Q102" s="12" t="s">
        <v>20</v>
      </c>
      <c r="R102" s="12" t="s">
        <v>20</v>
      </c>
      <c r="S102" s="12" t="s">
        <v>20</v>
      </c>
      <c r="T102" s="12"/>
      <c r="U102" s="12" t="s">
        <v>20</v>
      </c>
      <c r="V102" s="12"/>
      <c r="W102" s="12"/>
      <c r="X102" s="12"/>
      <c r="Y102" s="12"/>
      <c r="Z102" s="12"/>
      <c r="AA102" s="12"/>
      <c r="AB102" s="12"/>
      <c r="AC102" s="12"/>
      <c r="AD102" s="12" t="s">
        <v>20</v>
      </c>
      <c r="AE102" s="12">
        <f>IFERROR(VLOOKUP(D102,'logicke ulohy'!A:B,2,FALSE),0)</f>
        <v>20</v>
      </c>
      <c r="AF102" s="12">
        <f t="shared" si="12"/>
        <v>40</v>
      </c>
      <c r="AG102" s="13">
        <f t="shared" si="13"/>
        <v>220</v>
      </c>
      <c r="AH102" s="50">
        <f>VLOOKUP(D102,vyslednycas!A:B,2,FALSE)</f>
        <v>0.12777229166666634</v>
      </c>
      <c r="AI102" s="54">
        <v>20</v>
      </c>
      <c r="AJ102" s="129">
        <v>50</v>
      </c>
      <c r="AK102" s="45">
        <f t="shared" si="9"/>
        <v>4</v>
      </c>
    </row>
    <row r="103" spans="1:37" ht="15.75" thickBot="1">
      <c r="A103" s="82" t="str">
        <f t="shared" si="7"/>
        <v>CandraPetr</v>
      </c>
      <c r="B103" s="82" t="str">
        <f t="shared" si="8"/>
        <v>MarešováLucie</v>
      </c>
      <c r="C103" s="48">
        <v>115</v>
      </c>
      <c r="D103" s="49">
        <v>88</v>
      </c>
      <c r="E103" s="10" t="str">
        <f>VLOOKUP(D103,'Startovka dospeli'!$A:$G,2,FALSE)</f>
        <v>Petr</v>
      </c>
      <c r="F103" s="10" t="str">
        <f>VLOOKUP(D103,'Startovka dospeli'!$A:$G,3,FALSE)</f>
        <v>Candra</v>
      </c>
      <c r="G103" s="10" t="str">
        <f>VLOOKUP(D103,'Startovka dospeli'!$A:$G,4,FALSE)</f>
        <v>Lucie</v>
      </c>
      <c r="H103" s="10" t="str">
        <f>VLOOKUP(D103,'Startovka dospeli'!$A:$G,5,FALSE)</f>
        <v>Marešová</v>
      </c>
      <c r="I103" s="10" t="str">
        <f>VLOOKUP(D103,'Startovka dospeli'!$A:$G,6,FALSE)</f>
        <v>Flying turbo</v>
      </c>
      <c r="J103" s="12" t="str">
        <f>VLOOKUP(D103,'Startovka dospeli'!$A:$G,7,FALSE)</f>
        <v>MIX 65+</v>
      </c>
      <c r="K103" s="12" t="s">
        <v>20</v>
      </c>
      <c r="L103" s="12"/>
      <c r="M103" s="12" t="s">
        <v>20</v>
      </c>
      <c r="N103" s="12">
        <v>30</v>
      </c>
      <c r="O103" s="12"/>
      <c r="P103" s="12" t="s">
        <v>20</v>
      </c>
      <c r="Q103" s="12" t="s">
        <v>20</v>
      </c>
      <c r="R103" s="12" t="s">
        <v>20</v>
      </c>
      <c r="S103" s="12" t="s">
        <v>20</v>
      </c>
      <c r="T103" s="12" t="s">
        <v>20</v>
      </c>
      <c r="U103" s="12" t="s">
        <v>20</v>
      </c>
      <c r="V103" s="12"/>
      <c r="W103" s="12"/>
      <c r="X103" s="12" t="s">
        <v>20</v>
      </c>
      <c r="Y103" s="12" t="s">
        <v>20</v>
      </c>
      <c r="Z103" s="12"/>
      <c r="AA103" s="12"/>
      <c r="AB103" s="12"/>
      <c r="AC103" s="12" t="s">
        <v>20</v>
      </c>
      <c r="AD103" s="12" t="s">
        <v>20</v>
      </c>
      <c r="AE103" s="12">
        <f>IFERROR(VLOOKUP(D103,'logicke ulohy'!A:B,2,FALSE),0)</f>
        <v>30</v>
      </c>
      <c r="AF103" s="12">
        <f t="shared" si="12"/>
        <v>170</v>
      </c>
      <c r="AG103" s="13">
        <f t="shared" si="13"/>
        <v>190</v>
      </c>
      <c r="AH103" s="50">
        <f>VLOOKUP(D103,vyslednycas!A:B,2,FALSE)</f>
        <v>0.13662275462962989</v>
      </c>
      <c r="AI103" s="54">
        <v>21</v>
      </c>
      <c r="AJ103" s="128">
        <v>49</v>
      </c>
      <c r="AK103" s="45">
        <f t="shared" si="9"/>
        <v>17</v>
      </c>
    </row>
    <row r="104" spans="1:37" ht="15.75" thickBot="1">
      <c r="A104" s="82" t="str">
        <f t="shared" si="7"/>
        <v>ConíkováMartina</v>
      </c>
      <c r="B104" s="82" t="str">
        <f t="shared" si="8"/>
        <v>LojnFrantisek</v>
      </c>
      <c r="C104" s="48">
        <v>118</v>
      </c>
      <c r="D104" s="52">
        <v>13</v>
      </c>
      <c r="E104" s="10" t="str">
        <f>VLOOKUP(D104,'Startovka dospeli'!$A:$G,2,FALSE)</f>
        <v>Martina</v>
      </c>
      <c r="F104" s="10" t="str">
        <f>VLOOKUP(D104,'Startovka dospeli'!$A:$G,3,FALSE)</f>
        <v>Coníková</v>
      </c>
      <c r="G104" s="10" t="str">
        <f>VLOOKUP(D104,'Startovka dospeli'!$A:$G,4,FALSE)</f>
        <v>Frantisek</v>
      </c>
      <c r="H104" s="10" t="str">
        <f>VLOOKUP(D104,'Startovka dospeli'!$A:$G,5,FALSE)</f>
        <v>Lojn</v>
      </c>
      <c r="I104" s="10" t="str">
        <f>VLOOKUP(D104,'Startovka dospeli'!$A:$G,6,FALSE)</f>
        <v>buchty</v>
      </c>
      <c r="J104" s="12" t="str">
        <f>VLOOKUP(D104,'Startovka dospeli'!$A:$G,7,FALSE)</f>
        <v>MIX 65+</v>
      </c>
      <c r="K104" s="12" t="s">
        <v>20</v>
      </c>
      <c r="L104" s="12"/>
      <c r="M104" s="12" t="s">
        <v>20</v>
      </c>
      <c r="N104" s="12">
        <v>30</v>
      </c>
      <c r="O104" s="12" t="s">
        <v>20</v>
      </c>
      <c r="P104" s="12"/>
      <c r="Q104" s="12"/>
      <c r="R104" s="12"/>
      <c r="S104" s="12"/>
      <c r="T104" s="12"/>
      <c r="U104" s="12"/>
      <c r="V104" s="12" t="s">
        <v>20</v>
      </c>
      <c r="W104" s="12" t="s">
        <v>20</v>
      </c>
      <c r="X104" s="12" t="s">
        <v>20</v>
      </c>
      <c r="Y104" s="12"/>
      <c r="Z104" s="12" t="s">
        <v>20</v>
      </c>
      <c r="AA104" s="12"/>
      <c r="AB104" s="12"/>
      <c r="AC104" s="12" t="s">
        <v>20</v>
      </c>
      <c r="AD104" s="12"/>
      <c r="AE104" s="12">
        <f>IFERROR(VLOOKUP(D104,'logicke ulohy'!A:B,2,FALSE),0)</f>
        <v>0</v>
      </c>
      <c r="AF104" s="12">
        <f t="shared" si="12"/>
        <v>0</v>
      </c>
      <c r="AG104" s="13">
        <f t="shared" si="13"/>
        <v>170</v>
      </c>
      <c r="AH104" s="50">
        <f>VLOOKUP(D104,vyslednycas!A:B,2,FALSE)</f>
        <v>0.11718243055555534</v>
      </c>
      <c r="AI104" s="54">
        <v>22</v>
      </c>
      <c r="AJ104" s="128">
        <v>48</v>
      </c>
      <c r="AK104" s="45">
        <f t="shared" si="9"/>
        <v>0</v>
      </c>
    </row>
    <row r="105" spans="1:37" ht="15.75" thickBot="1">
      <c r="A105" s="82" t="str">
        <f t="shared" si="7"/>
        <v>MrkvičkaPavel</v>
      </c>
      <c r="B105" s="82" t="str">
        <f t="shared" si="8"/>
        <v>MrkvičkováRadka</v>
      </c>
      <c r="C105" s="48">
        <v>122</v>
      </c>
      <c r="D105" s="49">
        <v>41</v>
      </c>
      <c r="E105" s="10" t="str">
        <f>VLOOKUP(D105,'Startovka dospeli'!$A:$G,2,FALSE)</f>
        <v>Pavel</v>
      </c>
      <c r="F105" s="10" t="str">
        <f>VLOOKUP(D105,'Startovka dospeli'!$A:$G,3,FALSE)</f>
        <v>Mrkvička</v>
      </c>
      <c r="G105" s="10" t="str">
        <f>VLOOKUP(D105,'Startovka dospeli'!$A:$G,4,FALSE)</f>
        <v>Radka</v>
      </c>
      <c r="H105" s="10" t="str">
        <f>VLOOKUP(D105,'Startovka dospeli'!$A:$G,5,FALSE)</f>
        <v>Mrkvičková</v>
      </c>
      <c r="I105" s="10" t="str">
        <f>VLOOKUP(D105,'Startovka dospeli'!$A:$G,6,FALSE)</f>
        <v>Mrkvovi 616 - Mamut Úvaly</v>
      </c>
      <c r="J105" s="12" t="str">
        <f>VLOOKUP(D105,'Startovka dospeli'!$A:$G,7,FALSE)</f>
        <v>MIX 65+</v>
      </c>
      <c r="K105" s="12" t="s">
        <v>20</v>
      </c>
      <c r="L105" s="12">
        <v>45</v>
      </c>
      <c r="M105" s="12" t="s">
        <v>20</v>
      </c>
      <c r="N105" s="12">
        <v>30</v>
      </c>
      <c r="O105" s="12" t="s">
        <v>20</v>
      </c>
      <c r="P105" s="12"/>
      <c r="Q105" s="12"/>
      <c r="R105" s="12"/>
      <c r="S105" s="12"/>
      <c r="T105" s="12"/>
      <c r="U105" s="12" t="s">
        <v>20</v>
      </c>
      <c r="V105" s="12"/>
      <c r="W105" s="12" t="s">
        <v>20</v>
      </c>
      <c r="X105" s="12"/>
      <c r="Y105" s="12" t="s">
        <v>20</v>
      </c>
      <c r="Z105" s="12" t="s">
        <v>20</v>
      </c>
      <c r="AA105" s="12" t="s">
        <v>20</v>
      </c>
      <c r="AB105" s="12" t="s">
        <v>20</v>
      </c>
      <c r="AC105" s="12" t="s">
        <v>20</v>
      </c>
      <c r="AD105" s="12"/>
      <c r="AE105" s="12">
        <f>IFERROR(VLOOKUP(D105,'logicke ulohy'!A:B,2,FALSE),0)</f>
        <v>20</v>
      </c>
      <c r="AF105" s="12">
        <f t="shared" si="12"/>
        <v>140</v>
      </c>
      <c r="AG105" s="13">
        <f t="shared" si="13"/>
        <v>155</v>
      </c>
      <c r="AH105" s="50">
        <f>VLOOKUP(D105,vyslednycas!A:B,2,FALSE)</f>
        <v>0.1340329513888891</v>
      </c>
      <c r="AI105" s="54">
        <v>23</v>
      </c>
      <c r="AJ105" s="128">
        <v>47</v>
      </c>
      <c r="AK105" s="45">
        <f t="shared" si="9"/>
        <v>14</v>
      </c>
    </row>
    <row r="106" spans="1:37" ht="15.75" thickBot="1">
      <c r="A106" s="82" t="str">
        <f t="shared" si="7"/>
        <v>JahnMartin</v>
      </c>
      <c r="B106" s="82" t="str">
        <f t="shared" si="8"/>
        <v>VeselaPetra</v>
      </c>
      <c r="C106" s="48">
        <v>124</v>
      </c>
      <c r="D106" s="52">
        <v>73</v>
      </c>
      <c r="E106" s="10" t="str">
        <f>VLOOKUP(D106,'Startovka dospeli'!$A:$G,2,FALSE)</f>
        <v>Martin</v>
      </c>
      <c r="F106" s="10" t="str">
        <f>VLOOKUP(D106,'Startovka dospeli'!$A:$G,3,FALSE)</f>
        <v>Jahn</v>
      </c>
      <c r="G106" s="10" t="str">
        <f>VLOOKUP(D106,'Startovka dospeli'!$A:$G,4,FALSE)</f>
        <v>Petra</v>
      </c>
      <c r="H106" s="10" t="str">
        <f>VLOOKUP(D106,'Startovka dospeli'!$A:$G,5,FALSE)</f>
        <v>Vesela</v>
      </c>
      <c r="I106" s="10" t="str">
        <f>VLOOKUP(D106,'Startovka dospeli'!$A:$G,6,FALSE)</f>
        <v>Slapky a opice</v>
      </c>
      <c r="J106" s="12" t="str">
        <f>VLOOKUP(D106,'Startovka dospeli'!$A:$G,7,FALSE)</f>
        <v>MIX 65+</v>
      </c>
      <c r="K106" s="12" t="s">
        <v>20</v>
      </c>
      <c r="L106" s="12">
        <v>35</v>
      </c>
      <c r="M106" s="12" t="s">
        <v>20</v>
      </c>
      <c r="N106" s="12">
        <v>30</v>
      </c>
      <c r="O106" s="12" t="s">
        <v>20</v>
      </c>
      <c r="P106" s="12" t="s">
        <v>20</v>
      </c>
      <c r="Q106" s="12" t="s">
        <v>20</v>
      </c>
      <c r="R106" s="12" t="s">
        <v>20</v>
      </c>
      <c r="S106" s="12"/>
      <c r="T106" s="12" t="s">
        <v>20</v>
      </c>
      <c r="U106" s="12" t="s">
        <v>20</v>
      </c>
      <c r="V106" s="12"/>
      <c r="W106" s="12"/>
      <c r="X106" s="12"/>
      <c r="Y106" s="12"/>
      <c r="Z106" s="12"/>
      <c r="AA106" s="12" t="s">
        <v>20</v>
      </c>
      <c r="AB106" s="12"/>
      <c r="AC106" s="12" t="s">
        <v>20</v>
      </c>
      <c r="AD106" s="12" t="s">
        <v>20</v>
      </c>
      <c r="AE106" s="12">
        <f>IFERROR(VLOOKUP(D106,'logicke ulohy'!A:B,2,FALSE),0)</f>
        <v>20</v>
      </c>
      <c r="AF106" s="12">
        <f t="shared" si="12"/>
        <v>230</v>
      </c>
      <c r="AG106" s="13">
        <f t="shared" si="13"/>
        <v>145</v>
      </c>
      <c r="AH106" s="50">
        <f>VLOOKUP(D106,vyslednycas!A:B,2,FALSE)</f>
        <v>0.14083452546296304</v>
      </c>
      <c r="AI106" s="54">
        <v>24</v>
      </c>
      <c r="AJ106" s="128">
        <v>46</v>
      </c>
      <c r="AK106" s="45">
        <f t="shared" si="9"/>
        <v>23</v>
      </c>
    </row>
    <row r="107" spans="1:37" ht="15.75" thickBot="1">
      <c r="A107" s="82" t="str">
        <f t="shared" si="7"/>
        <v>VotrubaTomáš</v>
      </c>
      <c r="B107" s="82" t="str">
        <f t="shared" si="8"/>
        <v>VotrubováLenka</v>
      </c>
      <c r="C107" s="48">
        <v>126</v>
      </c>
      <c r="D107" s="49">
        <v>138</v>
      </c>
      <c r="E107" s="10" t="str">
        <f>VLOOKUP(D107,'Startovka dospeli'!$A:$G,2,FALSE)</f>
        <v>Tomáš</v>
      </c>
      <c r="F107" s="10" t="str">
        <f>VLOOKUP(D107,'Startovka dospeli'!$A:$G,3,FALSE)</f>
        <v>Votruba</v>
      </c>
      <c r="G107" s="10" t="str">
        <f>VLOOKUP(D107,'Startovka dospeli'!$A:$G,4,FALSE)</f>
        <v>Lenka</v>
      </c>
      <c r="H107" s="10" t="str">
        <f>VLOOKUP(D107,'Startovka dospeli'!$A:$G,5,FALSE)</f>
        <v>Votrubová</v>
      </c>
      <c r="I107" s="10" t="str">
        <f>VLOOKUP(D107,'Startovka dospeli'!$A:$G,6,FALSE)</f>
        <v>Krásná vyhlídka</v>
      </c>
      <c r="J107" s="12" t="str">
        <f>VLOOKUP(D107,'Startovka dospeli'!$A:$G,7,FALSE)</f>
        <v>MIX 65+</v>
      </c>
      <c r="K107" s="12" t="s">
        <v>20</v>
      </c>
      <c r="L107" s="12"/>
      <c r="M107" s="12" t="s">
        <v>20</v>
      </c>
      <c r="N107" s="12"/>
      <c r="O107" s="12"/>
      <c r="P107" s="12" t="s">
        <v>20</v>
      </c>
      <c r="Q107" s="12" t="s">
        <v>20</v>
      </c>
      <c r="R107" s="12" t="s">
        <v>20</v>
      </c>
      <c r="S107" s="12" t="s">
        <v>20</v>
      </c>
      <c r="T107" s="12" t="s">
        <v>20</v>
      </c>
      <c r="U107" s="12" t="s">
        <v>20</v>
      </c>
      <c r="V107" s="12" t="s">
        <v>20</v>
      </c>
      <c r="W107" s="12"/>
      <c r="X107" s="12"/>
      <c r="Y107" s="12"/>
      <c r="Z107" s="12"/>
      <c r="AA107" s="12"/>
      <c r="AB107" s="12"/>
      <c r="AC107" s="12" t="s">
        <v>20</v>
      </c>
      <c r="AD107" s="12"/>
      <c r="AE107" s="12">
        <f>IFERROR(VLOOKUP(D107,'logicke ulohy'!A:B,2,FALSE),0)</f>
        <v>20</v>
      </c>
      <c r="AF107" s="12">
        <f t="shared" si="12"/>
        <v>150</v>
      </c>
      <c r="AG107" s="13">
        <f t="shared" si="13"/>
        <v>130</v>
      </c>
      <c r="AH107" s="50">
        <f>VLOOKUP(D107,vyslednycas!A:B,2,FALSE)</f>
        <v>0.13506543981481484</v>
      </c>
      <c r="AI107" s="54">
        <v>25</v>
      </c>
      <c r="AJ107" s="128">
        <v>45</v>
      </c>
      <c r="AK107" s="45">
        <f t="shared" si="9"/>
        <v>15</v>
      </c>
    </row>
    <row r="108" spans="1:37" ht="15.75" thickBot="1">
      <c r="A108" s="82" t="str">
        <f t="shared" si="7"/>
        <v xml:space="preserve">OtopalTomáš </v>
      </c>
      <c r="B108" s="82" t="str">
        <f t="shared" si="8"/>
        <v xml:space="preserve">PetrtýlováŠárka </v>
      </c>
      <c r="C108" s="48">
        <v>132</v>
      </c>
      <c r="D108" s="52">
        <v>18</v>
      </c>
      <c r="E108" s="10" t="str">
        <f>VLOOKUP(D108,'Startovka dospeli'!$A:$G,2,FALSE)</f>
        <v xml:space="preserve">Tomáš </v>
      </c>
      <c r="F108" s="10" t="str">
        <f>VLOOKUP(D108,'Startovka dospeli'!$A:$G,3,FALSE)</f>
        <v>Otopal</v>
      </c>
      <c r="G108" s="10" t="str">
        <f>VLOOKUP(D108,'Startovka dospeli'!$A:$G,4,FALSE)</f>
        <v xml:space="preserve">Šárka </v>
      </c>
      <c r="H108" s="10" t="str">
        <f>VLOOKUP(D108,'Startovka dospeli'!$A:$G,5,FALSE)</f>
        <v>Petrtýlová</v>
      </c>
      <c r="I108" s="10">
        <f>VLOOKUP(D108,'Startovka dospeli'!$A:$G,6,FALSE)</f>
        <v>0</v>
      </c>
      <c r="J108" s="12" t="str">
        <f>VLOOKUP(D108,'Startovka dospeli'!$A:$G,7,FALSE)</f>
        <v>MIX 65+</v>
      </c>
      <c r="K108" s="12" t="s">
        <v>20</v>
      </c>
      <c r="L108" s="12"/>
      <c r="M108" s="12" t="s">
        <v>20</v>
      </c>
      <c r="N108" s="12">
        <v>30</v>
      </c>
      <c r="O108" s="12" t="s">
        <v>20</v>
      </c>
      <c r="P108" s="12" t="s">
        <v>20</v>
      </c>
      <c r="Q108" s="12" t="s">
        <v>20</v>
      </c>
      <c r="R108" s="12" t="s">
        <v>20</v>
      </c>
      <c r="S108" s="12" t="s">
        <v>20</v>
      </c>
      <c r="T108" s="12" t="s">
        <v>20</v>
      </c>
      <c r="U108" s="12" t="s">
        <v>20</v>
      </c>
      <c r="V108" s="12"/>
      <c r="W108" s="12"/>
      <c r="X108" s="12"/>
      <c r="Y108" s="12"/>
      <c r="Z108" s="12"/>
      <c r="AA108" s="12"/>
      <c r="AB108" s="12"/>
      <c r="AC108" s="12" t="s">
        <v>20</v>
      </c>
      <c r="AD108" s="12"/>
      <c r="AE108" s="12">
        <f>IFERROR(VLOOKUP(D108,'logicke ulohy'!A:B,2,FALSE),0)</f>
        <v>20</v>
      </c>
      <c r="AF108" s="12">
        <f t="shared" si="12"/>
        <v>260</v>
      </c>
      <c r="AG108" s="13">
        <f t="shared" si="13"/>
        <v>80</v>
      </c>
      <c r="AH108" s="50">
        <f>VLOOKUP(D108,vyslednycas!A:B,2,FALSE)</f>
        <v>0.14299503472222247</v>
      </c>
      <c r="AI108" s="54">
        <v>26</v>
      </c>
      <c r="AJ108" s="128">
        <v>44</v>
      </c>
      <c r="AK108" s="45">
        <f t="shared" si="9"/>
        <v>26</v>
      </c>
    </row>
    <row r="109" spans="1:37" ht="15.75" thickBot="1">
      <c r="A109" s="82" t="str">
        <f t="shared" si="7"/>
        <v>PelnářJiří</v>
      </c>
      <c r="B109" s="82" t="str">
        <f t="shared" si="8"/>
        <v>PelnářováVeronika</v>
      </c>
      <c r="C109" s="48">
        <v>145</v>
      </c>
      <c r="D109" s="49">
        <v>135</v>
      </c>
      <c r="E109" s="10" t="str">
        <f>VLOOKUP(D109,'Startovka dospeli'!$A:$G,2,FALSE)</f>
        <v>Jiří</v>
      </c>
      <c r="F109" s="10" t="str">
        <f>VLOOKUP(D109,'Startovka dospeli'!$A:$G,3,FALSE)</f>
        <v>Pelnář</v>
      </c>
      <c r="G109" s="10" t="str">
        <f>VLOOKUP(D109,'Startovka dospeli'!$A:$G,4,FALSE)</f>
        <v>Veronika</v>
      </c>
      <c r="H109" s="10" t="str">
        <f>VLOOKUP(D109,'Startovka dospeli'!$A:$G,5,FALSE)</f>
        <v>Pelnářová</v>
      </c>
      <c r="I109" s="10" t="str">
        <f>VLOOKUP(D109,'Startovka dospeli'!$A:$G,6,FALSE)</f>
        <v>Pankrác</v>
      </c>
      <c r="J109" s="12" t="str">
        <f>VLOOKUP(D109,'Startovka dospeli'!$A:$G,7,FALSE)</f>
        <v>MIX 65+</v>
      </c>
      <c r="K109" s="12" t="s">
        <v>20</v>
      </c>
      <c r="L109" s="12">
        <v>35</v>
      </c>
      <c r="M109" s="12" t="s">
        <v>20</v>
      </c>
      <c r="N109" s="12">
        <v>30</v>
      </c>
      <c r="O109" s="12" t="s">
        <v>20</v>
      </c>
      <c r="P109" s="12"/>
      <c r="Q109" s="12" t="s">
        <v>20</v>
      </c>
      <c r="R109" s="12" t="s">
        <v>20</v>
      </c>
      <c r="S109" s="12"/>
      <c r="T109" s="12"/>
      <c r="U109" s="12" t="s">
        <v>20</v>
      </c>
      <c r="V109" s="12" t="s">
        <v>20</v>
      </c>
      <c r="W109" s="12" t="s">
        <v>20</v>
      </c>
      <c r="X109" s="12" t="s">
        <v>20</v>
      </c>
      <c r="Y109" s="12" t="s">
        <v>20</v>
      </c>
      <c r="Z109" s="12"/>
      <c r="AA109" s="12"/>
      <c r="AB109" s="12" t="s">
        <v>20</v>
      </c>
      <c r="AC109" s="12" t="s">
        <v>20</v>
      </c>
      <c r="AD109" s="12"/>
      <c r="AE109" s="12">
        <f>IFERROR(VLOOKUP(D109,'logicke ulohy'!A:B,2,FALSE),0)</f>
        <v>0</v>
      </c>
      <c r="AF109" s="12">
        <f t="shared" si="12"/>
        <v>870</v>
      </c>
      <c r="AG109" s="13">
        <f t="shared" si="13"/>
        <v>-515</v>
      </c>
      <c r="AH109" s="50">
        <v>0.18541666666666667</v>
      </c>
      <c r="AI109" s="54">
        <v>27</v>
      </c>
      <c r="AJ109" s="128">
        <v>43</v>
      </c>
      <c r="AK109" s="45">
        <f t="shared" si="9"/>
        <v>87</v>
      </c>
    </row>
    <row r="110" spans="1:37" ht="15.75" thickBot="1">
      <c r="A110" s="82" t="str">
        <f t="shared" si="7"/>
        <v>AdamMartin</v>
      </c>
      <c r="B110" s="82" t="str">
        <f t="shared" si="8"/>
        <v>WalterJan</v>
      </c>
      <c r="C110" s="48">
        <v>2</v>
      </c>
      <c r="D110" s="52">
        <v>100</v>
      </c>
      <c r="E110" s="10" t="str">
        <f>VLOOKUP(D110,'Startovka dospeli'!$A:$G,2,FALSE)</f>
        <v>Martin</v>
      </c>
      <c r="F110" s="10" t="str">
        <f>VLOOKUP(D110,'Startovka dospeli'!$A:$G,3,FALSE)</f>
        <v>Adam</v>
      </c>
      <c r="G110" s="10" t="str">
        <f>VLOOKUP(D110,'Startovka dospeli'!$A:$G,4,FALSE)</f>
        <v>Jan</v>
      </c>
      <c r="H110" s="10" t="str">
        <f>VLOOKUP(D110,'Startovka dospeli'!$A:$G,5,FALSE)</f>
        <v>Walter</v>
      </c>
      <c r="I110" s="10" t="str">
        <f>VLOOKUP(D110,'Startovka dospeli'!$A:$G,6,FALSE)</f>
        <v>O.S. Voda</v>
      </c>
      <c r="J110" s="12" t="str">
        <f>VLOOKUP(D110,'Startovka dospeli'!$A:$G,7,FALSE)</f>
        <v>MM 70</v>
      </c>
      <c r="K110" s="12" t="s">
        <v>20</v>
      </c>
      <c r="L110" s="12">
        <v>35</v>
      </c>
      <c r="M110" s="12" t="s">
        <v>20</v>
      </c>
      <c r="N110" s="12">
        <v>30</v>
      </c>
      <c r="O110" s="12" t="s">
        <v>20</v>
      </c>
      <c r="P110" s="12" t="s">
        <v>20</v>
      </c>
      <c r="Q110" s="12" t="s">
        <v>20</v>
      </c>
      <c r="R110" s="12" t="s">
        <v>20</v>
      </c>
      <c r="S110" s="12" t="s">
        <v>20</v>
      </c>
      <c r="T110" s="12" t="s">
        <v>20</v>
      </c>
      <c r="U110" s="12" t="s">
        <v>20</v>
      </c>
      <c r="V110" s="12" t="s">
        <v>20</v>
      </c>
      <c r="W110" s="12" t="s">
        <v>20</v>
      </c>
      <c r="X110" s="12" t="s">
        <v>20</v>
      </c>
      <c r="Y110" s="12" t="s">
        <v>20</v>
      </c>
      <c r="Z110" s="12" t="s">
        <v>20</v>
      </c>
      <c r="AA110" s="12" t="s">
        <v>20</v>
      </c>
      <c r="AB110" s="12" t="s">
        <v>20</v>
      </c>
      <c r="AC110" s="12" t="s">
        <v>20</v>
      </c>
      <c r="AD110" s="12" t="s">
        <v>20</v>
      </c>
      <c r="AE110" s="12">
        <f>IFERROR(VLOOKUP(D110,'logicke ulohy'!A:B,2,FALSE),0)</f>
        <v>30</v>
      </c>
      <c r="AF110" s="12">
        <f t="shared" si="12"/>
        <v>0</v>
      </c>
      <c r="AG110" s="13">
        <f t="shared" si="13"/>
        <v>495</v>
      </c>
      <c r="AH110" s="50">
        <f>VLOOKUP(D110,vyslednycas!A:B,2,FALSE)</f>
        <v>0.12255494212962922</v>
      </c>
      <c r="AI110" s="15">
        <v>1</v>
      </c>
      <c r="AJ110" s="126">
        <v>100</v>
      </c>
      <c r="AK110" s="45">
        <f t="shared" si="9"/>
        <v>0</v>
      </c>
    </row>
    <row r="111" spans="1:37" ht="15.75" thickBot="1">
      <c r="A111" s="82" t="str">
        <f t="shared" si="7"/>
        <v>KnyttlJan</v>
      </c>
      <c r="B111" s="82" t="str">
        <f t="shared" si="8"/>
        <v>HloušekAdam</v>
      </c>
      <c r="C111" s="48">
        <v>4</v>
      </c>
      <c r="D111" s="11">
        <v>142</v>
      </c>
      <c r="E111" s="10" t="str">
        <f>VLOOKUP(D111,'Startovka dospeli'!$A:$G,2,FALSE)</f>
        <v>Jan</v>
      </c>
      <c r="F111" s="10" t="str">
        <f>VLOOKUP(D111,'Startovka dospeli'!$A:$G,3,FALSE)</f>
        <v>Knyttl</v>
      </c>
      <c r="G111" s="10" t="str">
        <f>VLOOKUP(D111,'Startovka dospeli'!$A:$G,4,FALSE)</f>
        <v>Adam</v>
      </c>
      <c r="H111" s="10" t="str">
        <f>VLOOKUP(D111,'Startovka dospeli'!$A:$G,5,FALSE)</f>
        <v>Hloušek</v>
      </c>
      <c r="I111" s="10" t="str">
        <f>VLOOKUP(D111,'Startovka dospeli'!$A:$G,6,FALSE)</f>
        <v>smartrunning.cz</v>
      </c>
      <c r="J111" s="12" t="str">
        <f>VLOOKUP(D111,'Startovka dospeli'!$A:$G,7,FALSE)</f>
        <v>MM 70</v>
      </c>
      <c r="K111" s="12" t="s">
        <v>20</v>
      </c>
      <c r="L111" s="12">
        <v>35</v>
      </c>
      <c r="M111" s="12" t="s">
        <v>20</v>
      </c>
      <c r="N111" s="12">
        <v>30</v>
      </c>
      <c r="O111" s="12" t="s">
        <v>20</v>
      </c>
      <c r="P111" s="12" t="s">
        <v>20</v>
      </c>
      <c r="Q111" s="12" t="s">
        <v>20</v>
      </c>
      <c r="R111" s="12" t="s">
        <v>20</v>
      </c>
      <c r="S111" s="12" t="s">
        <v>20</v>
      </c>
      <c r="T111" s="12" t="s">
        <v>20</v>
      </c>
      <c r="U111" s="12" t="s">
        <v>20</v>
      </c>
      <c r="V111" s="12" t="s">
        <v>20</v>
      </c>
      <c r="W111" s="12" t="s">
        <v>20</v>
      </c>
      <c r="X111" s="12" t="s">
        <v>20</v>
      </c>
      <c r="Y111" s="12" t="s">
        <v>20</v>
      </c>
      <c r="Z111" s="12" t="s">
        <v>20</v>
      </c>
      <c r="AA111" s="12" t="s">
        <v>20</v>
      </c>
      <c r="AB111" s="12" t="s">
        <v>20</v>
      </c>
      <c r="AC111" s="12" t="s">
        <v>20</v>
      </c>
      <c r="AD111" s="12"/>
      <c r="AE111" s="12">
        <f>IFERROR(VLOOKUP(D111,'logicke ulohy'!A:B,2,FALSE),0)</f>
        <v>30</v>
      </c>
      <c r="AF111" s="12">
        <f t="shared" si="12"/>
        <v>0</v>
      </c>
      <c r="AG111" s="13">
        <f t="shared" si="13"/>
        <v>485</v>
      </c>
      <c r="AH111" s="50">
        <f>VLOOKUP(D111,vyslednycas!A:B,2,FALSE)</f>
        <v>0.11531635416666694</v>
      </c>
      <c r="AI111" s="15">
        <v>2</v>
      </c>
      <c r="AJ111" s="126">
        <v>95</v>
      </c>
      <c r="AK111" s="45">
        <f t="shared" si="9"/>
        <v>0</v>
      </c>
    </row>
    <row r="112" spans="1:37" ht="15.75" thickBot="1">
      <c r="A112" s="82" t="str">
        <f t="shared" si="7"/>
        <v>SvobodaPavel</v>
      </c>
      <c r="B112" s="82" t="str">
        <f t="shared" si="8"/>
        <v>SvobodaDaniel</v>
      </c>
      <c r="C112" s="48">
        <v>5</v>
      </c>
      <c r="D112" s="52">
        <v>119</v>
      </c>
      <c r="E112" s="10" t="str">
        <f>VLOOKUP(D112,'Startovka dospeli'!$A:$G,2,FALSE)</f>
        <v>Pavel</v>
      </c>
      <c r="F112" s="10" t="str">
        <f>VLOOKUP(D112,'Startovka dospeli'!$A:$G,3,FALSE)</f>
        <v>Svoboda</v>
      </c>
      <c r="G112" s="10" t="str">
        <f>VLOOKUP(D112,'Startovka dospeli'!$A:$G,4,FALSE)</f>
        <v>Daniel</v>
      </c>
      <c r="H112" s="10" t="str">
        <f>VLOOKUP(D112,'Startovka dospeli'!$A:$G,5,FALSE)</f>
        <v>Svoboda</v>
      </c>
      <c r="I112" s="10" t="str">
        <f>VLOOKUP(D112,'Startovka dospeli'!$A:$G,6,FALSE)</f>
        <v>Běchovice - Kvadro</v>
      </c>
      <c r="J112" s="12" t="str">
        <f>VLOOKUP(D112,'Startovka dospeli'!$A:$G,7,FALSE)</f>
        <v>MM 70</v>
      </c>
      <c r="K112" s="12" t="s">
        <v>20</v>
      </c>
      <c r="L112" s="12">
        <v>45</v>
      </c>
      <c r="M112" s="12" t="s">
        <v>20</v>
      </c>
      <c r="N112" s="12">
        <v>30</v>
      </c>
      <c r="O112" s="12" t="s">
        <v>20</v>
      </c>
      <c r="P112" s="12" t="s">
        <v>20</v>
      </c>
      <c r="Q112" s="12" t="s">
        <v>20</v>
      </c>
      <c r="R112" s="12" t="s">
        <v>20</v>
      </c>
      <c r="S112" s="12" t="s">
        <v>20</v>
      </c>
      <c r="T112" s="12" t="s">
        <v>20</v>
      </c>
      <c r="U112" s="12" t="s">
        <v>20</v>
      </c>
      <c r="V112" s="12" t="s">
        <v>20</v>
      </c>
      <c r="W112" s="12" t="s">
        <v>20</v>
      </c>
      <c r="X112" s="12" t="s">
        <v>20</v>
      </c>
      <c r="Y112" s="12" t="s">
        <v>20</v>
      </c>
      <c r="Z112" s="12" t="s">
        <v>20</v>
      </c>
      <c r="AA112" s="12" t="s">
        <v>20</v>
      </c>
      <c r="AB112" s="12"/>
      <c r="AC112" s="12" t="s">
        <v>20</v>
      </c>
      <c r="AD112" s="12"/>
      <c r="AE112" s="12">
        <f>IFERROR(VLOOKUP(D112,'logicke ulohy'!A:B,2,FALSE),0)</f>
        <v>30</v>
      </c>
      <c r="AF112" s="12">
        <f t="shared" si="12"/>
        <v>0</v>
      </c>
      <c r="AG112" s="13">
        <f t="shared" si="13"/>
        <v>485</v>
      </c>
      <c r="AH112" s="50">
        <f>VLOOKUP(D112,vyslednycas!A:B,2,FALSE)</f>
        <v>0.1237390624999998</v>
      </c>
      <c r="AI112" s="15">
        <v>3</v>
      </c>
      <c r="AJ112" s="126">
        <v>90</v>
      </c>
      <c r="AK112" s="45">
        <f t="shared" si="9"/>
        <v>0</v>
      </c>
    </row>
    <row r="113" spans="1:37" ht="15.75" thickBot="1">
      <c r="A113" s="82" t="str">
        <f t="shared" si="7"/>
        <v>HolýJakub</v>
      </c>
      <c r="B113" s="82" t="str">
        <f t="shared" si="8"/>
        <v>HolýAdam</v>
      </c>
      <c r="C113" s="48">
        <v>7</v>
      </c>
      <c r="D113" s="49">
        <v>3</v>
      </c>
      <c r="E113" s="10" t="str">
        <f>VLOOKUP(D113,'Startovka dospeli'!$A:$G,2,FALSE)</f>
        <v>Jakub</v>
      </c>
      <c r="F113" s="10" t="str">
        <f>VLOOKUP(D113,'Startovka dospeli'!$A:$G,3,FALSE)</f>
        <v>Holý</v>
      </c>
      <c r="G113" s="10" t="str">
        <f>VLOOKUP(D113,'Startovka dospeli'!$A:$G,4,FALSE)</f>
        <v>Adam</v>
      </c>
      <c r="H113" s="10" t="str">
        <f>VLOOKUP(D113,'Startovka dospeli'!$A:$G,5,FALSE)</f>
        <v>Holý</v>
      </c>
      <c r="I113" s="10" t="str">
        <f>VLOOKUP(D113,'Startovka dospeli'!$A:$G,6,FALSE)</f>
        <v>ZVE Zvole</v>
      </c>
      <c r="J113" s="12" t="str">
        <f>VLOOKUP(D113,'Startovka dospeli'!$A:$G,7,FALSE)</f>
        <v>MM 70</v>
      </c>
      <c r="K113" s="12" t="s">
        <v>20</v>
      </c>
      <c r="L113" s="12">
        <v>45</v>
      </c>
      <c r="M113" s="12" t="s">
        <v>20</v>
      </c>
      <c r="N113" s="12">
        <v>30</v>
      </c>
      <c r="O113" s="12" t="s">
        <v>20</v>
      </c>
      <c r="P113" s="12" t="s">
        <v>20</v>
      </c>
      <c r="Q113" s="12" t="s">
        <v>20</v>
      </c>
      <c r="R113" s="12" t="s">
        <v>20</v>
      </c>
      <c r="S113" s="12" t="s">
        <v>20</v>
      </c>
      <c r="T113" s="12" t="s">
        <v>20</v>
      </c>
      <c r="U113" s="12" t="s">
        <v>20</v>
      </c>
      <c r="V113" s="12" t="s">
        <v>20</v>
      </c>
      <c r="W113" s="12"/>
      <c r="X113" s="12"/>
      <c r="Y113" s="12"/>
      <c r="Z113" s="12" t="s">
        <v>20</v>
      </c>
      <c r="AA113" s="12" t="s">
        <v>20</v>
      </c>
      <c r="AB113" s="12" t="s">
        <v>20</v>
      </c>
      <c r="AC113" s="12" t="s">
        <v>20</v>
      </c>
      <c r="AD113" s="12" t="s">
        <v>20</v>
      </c>
      <c r="AE113" s="12">
        <f>IFERROR(VLOOKUP(D113,'logicke ulohy'!A:B,2,FALSE),0)</f>
        <v>30</v>
      </c>
      <c r="AF113" s="12">
        <f t="shared" si="12"/>
        <v>0</v>
      </c>
      <c r="AG113" s="13">
        <f t="shared" si="13"/>
        <v>455</v>
      </c>
      <c r="AH113" s="50">
        <f>VLOOKUP(D113,vyslednycas!A:B,2,FALSE)</f>
        <v>0.11558711805555556</v>
      </c>
      <c r="AI113" s="15">
        <v>4</v>
      </c>
      <c r="AJ113" s="126">
        <v>85</v>
      </c>
      <c r="AK113" s="45">
        <f t="shared" si="9"/>
        <v>0</v>
      </c>
    </row>
    <row r="114" spans="1:37" ht="15.75" thickBot="1">
      <c r="A114" s="82" t="str">
        <f t="shared" si="7"/>
        <v>DvořákPatrik</v>
      </c>
      <c r="B114" s="82" t="str">
        <f t="shared" si="8"/>
        <v>RemekTomáš</v>
      </c>
      <c r="C114" s="48">
        <v>19</v>
      </c>
      <c r="D114" s="52">
        <v>50</v>
      </c>
      <c r="E114" s="10" t="str">
        <f>VLOOKUP(D114,'Startovka dospeli'!$A:$G,2,FALSE)</f>
        <v>Patrik</v>
      </c>
      <c r="F114" s="10" t="str">
        <f>VLOOKUP(D114,'Startovka dospeli'!$A:$G,3,FALSE)</f>
        <v>Dvořák</v>
      </c>
      <c r="G114" s="10" t="str">
        <f>VLOOKUP(D114,'Startovka dospeli'!$A:$G,4,FALSE)</f>
        <v>Tomáš</v>
      </c>
      <c r="H114" s="10" t="str">
        <f>VLOOKUP(D114,'Startovka dospeli'!$A:$G,5,FALSE)</f>
        <v>Remek</v>
      </c>
      <c r="I114" s="10" t="str">
        <f>VLOOKUP(D114,'Startovka dospeli'!$A:$G,6,FALSE)</f>
        <v>s31.cz</v>
      </c>
      <c r="J114" s="12" t="str">
        <f>VLOOKUP(D114,'Startovka dospeli'!$A:$G,7,FALSE)</f>
        <v>MM 70</v>
      </c>
      <c r="K114" s="12" t="s">
        <v>20</v>
      </c>
      <c r="L114" s="12">
        <v>35</v>
      </c>
      <c r="M114" s="12" t="s">
        <v>20</v>
      </c>
      <c r="N114" s="12">
        <v>30</v>
      </c>
      <c r="O114" s="12" t="s">
        <v>20</v>
      </c>
      <c r="P114" s="12" t="s">
        <v>20</v>
      </c>
      <c r="Q114" s="12" t="s">
        <v>20</v>
      </c>
      <c r="R114" s="12" t="s">
        <v>20</v>
      </c>
      <c r="S114" s="12" t="s">
        <v>20</v>
      </c>
      <c r="T114" s="12" t="s">
        <v>20</v>
      </c>
      <c r="U114" s="12" t="s">
        <v>20</v>
      </c>
      <c r="V114" s="12" t="s">
        <v>20</v>
      </c>
      <c r="W114" s="12"/>
      <c r="X114" s="12"/>
      <c r="Y114" s="12"/>
      <c r="Z114" s="12" t="s">
        <v>20</v>
      </c>
      <c r="AA114" s="12"/>
      <c r="AB114" s="12"/>
      <c r="AC114" s="12" t="s">
        <v>20</v>
      </c>
      <c r="AD114" s="12" t="s">
        <v>20</v>
      </c>
      <c r="AE114" s="12">
        <f>IFERROR(VLOOKUP(D114,'logicke ulohy'!A:B,2,FALSE),0)</f>
        <v>20</v>
      </c>
      <c r="AF114" s="12">
        <f t="shared" si="12"/>
        <v>0</v>
      </c>
      <c r="AG114" s="13">
        <f t="shared" si="13"/>
        <v>405</v>
      </c>
      <c r="AH114" s="50">
        <f>VLOOKUP(D114,vyslednycas!A:B,2,FALSE)</f>
        <v>0.12041137731481433</v>
      </c>
      <c r="AI114" s="15">
        <v>5</v>
      </c>
      <c r="AJ114" s="127">
        <v>80</v>
      </c>
      <c r="AK114" s="45">
        <f t="shared" si="9"/>
        <v>0</v>
      </c>
    </row>
    <row r="115" spans="1:37" ht="15.75" thickBot="1">
      <c r="A115" s="82" t="str">
        <f t="shared" si="7"/>
        <v>LejsekVojta</v>
      </c>
      <c r="B115" s="82" t="str">
        <f t="shared" si="8"/>
        <v>DragLukáš</v>
      </c>
      <c r="C115" s="48">
        <v>22</v>
      </c>
      <c r="D115" s="11">
        <v>2</v>
      </c>
      <c r="E115" s="10" t="str">
        <f>VLOOKUP(D115,'Startovka dospeli'!$A:$G,2,FALSE)</f>
        <v>Vojta</v>
      </c>
      <c r="F115" s="10" t="str">
        <f>VLOOKUP(D115,'Startovka dospeli'!$A:$G,3,FALSE)</f>
        <v>Lejsek</v>
      </c>
      <c r="G115" s="10" t="str">
        <f>VLOOKUP(D115,'Startovka dospeli'!$A:$G,4,FALSE)</f>
        <v>Lukáš</v>
      </c>
      <c r="H115" s="10" t="str">
        <f>VLOOKUP(D115,'Startovka dospeli'!$A:$G,5,FALSE)</f>
        <v>Drag</v>
      </c>
      <c r="I115" s="10" t="str">
        <f>VLOOKUP(D115,'Startovka dospeli'!$A:$G,6,FALSE)</f>
        <v>Žíznivá střela</v>
      </c>
      <c r="J115" s="12" t="str">
        <f>VLOOKUP(D115,'Startovka dospeli'!$A:$G,7,FALSE)</f>
        <v>MM 70</v>
      </c>
      <c r="K115" s="12" t="s">
        <v>20</v>
      </c>
      <c r="L115" s="12"/>
      <c r="M115" s="12" t="s">
        <v>20</v>
      </c>
      <c r="N115" s="12">
        <v>30</v>
      </c>
      <c r="O115" s="12" t="s">
        <v>20</v>
      </c>
      <c r="P115" s="12" t="s">
        <v>20</v>
      </c>
      <c r="Q115" s="12" t="s">
        <v>20</v>
      </c>
      <c r="R115" s="12" t="s">
        <v>20</v>
      </c>
      <c r="S115" s="12" t="s">
        <v>20</v>
      </c>
      <c r="T115" s="12" t="s">
        <v>20</v>
      </c>
      <c r="U115" s="12" t="s">
        <v>20</v>
      </c>
      <c r="V115" s="12"/>
      <c r="W115" s="12" t="s">
        <v>20</v>
      </c>
      <c r="X115" s="12" t="s">
        <v>20</v>
      </c>
      <c r="Y115" s="12" t="s">
        <v>20</v>
      </c>
      <c r="Z115" s="12"/>
      <c r="AA115" s="12"/>
      <c r="AB115" s="12"/>
      <c r="AC115" s="12" t="s">
        <v>20</v>
      </c>
      <c r="AD115" s="12"/>
      <c r="AE115" s="12">
        <f>IFERROR(VLOOKUP(D115,'logicke ulohy'!A:B,2,FALSE),0)</f>
        <v>30</v>
      </c>
      <c r="AF115" s="12">
        <f t="shared" ref="AF115:AF146" si="14">IF(AH115&lt;=$AJ$5,0,10*AK115)</f>
        <v>0</v>
      </c>
      <c r="AG115" s="13">
        <f t="shared" ref="AG115:AG146" si="15">SUM(IF(K115="x",$K$7,0),L115,IF(M115="x",$M$7,0),N115,IF(O115="x",$O$7,0),IF(P115="x",$P$7,0),IF(Q115="x",$Q$7),IF(R115="x",$R$7,0),IF(S115="x",$S$7,0),IF(T115="x",$T$7,0),IF(U115="x",$U$7,0),IF(V115="x",$V$7,0),,IF(W115="x",$W$7,0),IF(X115="x",$X$7,0),IF(Y115="x",$Y$7,0),IF(Z115="x",$Z$7,0),IF(AA115="x",$AA$7,0),IF(AB115="x",$AB$7,0),IF(AC115="x",$AC$7,0),IF(AD115="x",$AD$7,0),AE115,-AF115)</f>
        <v>400</v>
      </c>
      <c r="AH115" s="14">
        <f>VLOOKUP(D115,vyslednycas!A:B,2,FALSE)</f>
        <v>0.12212537037037</v>
      </c>
      <c r="AI115" s="15">
        <v>6</v>
      </c>
      <c r="AJ115" s="128">
        <v>78</v>
      </c>
      <c r="AK115" s="45">
        <f t="shared" si="9"/>
        <v>0</v>
      </c>
    </row>
    <row r="116" spans="1:37" ht="15.75" thickBot="1">
      <c r="A116" s="82" t="str">
        <f t="shared" si="7"/>
        <v xml:space="preserve">Fouček Pavel </v>
      </c>
      <c r="B116" s="82" t="str">
        <f t="shared" si="8"/>
        <v xml:space="preserve">Hejna Ladislav </v>
      </c>
      <c r="C116" s="48">
        <v>24</v>
      </c>
      <c r="D116" s="52">
        <v>94</v>
      </c>
      <c r="E116" s="10" t="str">
        <f>VLOOKUP(D116,'Startovka dospeli'!$A:$G,2,FALSE)</f>
        <v xml:space="preserve">Pavel </v>
      </c>
      <c r="F116" s="10" t="str">
        <f>VLOOKUP(D116,'Startovka dospeli'!$A:$G,3,FALSE)</f>
        <v xml:space="preserve">Fouček </v>
      </c>
      <c r="G116" s="10" t="str">
        <f>VLOOKUP(D116,'Startovka dospeli'!$A:$G,4,FALSE)</f>
        <v xml:space="preserve">Ladislav </v>
      </c>
      <c r="H116" s="10" t="str">
        <f>VLOOKUP(D116,'Startovka dospeli'!$A:$G,5,FALSE)</f>
        <v xml:space="preserve">Hejna </v>
      </c>
      <c r="I116" s="10" t="str">
        <f>VLOOKUP(D116,'Startovka dospeli'!$A:$G,6,FALSE)</f>
        <v xml:space="preserve">Jdeme na pivo </v>
      </c>
      <c r="J116" s="12" t="str">
        <f>VLOOKUP(D116,'Startovka dospeli'!$A:$G,7,FALSE)</f>
        <v>MM 70</v>
      </c>
      <c r="K116" s="12" t="s">
        <v>20</v>
      </c>
      <c r="L116" s="12">
        <v>20</v>
      </c>
      <c r="M116" s="12" t="s">
        <v>20</v>
      </c>
      <c r="N116" s="12">
        <v>30</v>
      </c>
      <c r="O116" s="12" t="s">
        <v>20</v>
      </c>
      <c r="P116" s="12" t="s">
        <v>20</v>
      </c>
      <c r="Q116" s="12" t="s">
        <v>20</v>
      </c>
      <c r="R116" s="12" t="s">
        <v>20</v>
      </c>
      <c r="S116" s="12" t="s">
        <v>20</v>
      </c>
      <c r="T116" s="12" t="s">
        <v>20</v>
      </c>
      <c r="U116" s="12" t="s">
        <v>20</v>
      </c>
      <c r="V116" s="12"/>
      <c r="W116" s="12"/>
      <c r="X116" s="12" t="s">
        <v>20</v>
      </c>
      <c r="Y116" s="12" t="s">
        <v>20</v>
      </c>
      <c r="Z116" s="12" t="s">
        <v>20</v>
      </c>
      <c r="AA116" s="12"/>
      <c r="AB116" s="12"/>
      <c r="AC116" s="12"/>
      <c r="AD116" s="12" t="s">
        <v>20</v>
      </c>
      <c r="AE116" s="12">
        <f>IFERROR(VLOOKUP(D116,'logicke ulohy'!A:B,2,FALSE),0)</f>
        <v>20</v>
      </c>
      <c r="AF116" s="12">
        <f t="shared" si="14"/>
        <v>10</v>
      </c>
      <c r="AG116" s="13">
        <f t="shared" si="15"/>
        <v>400</v>
      </c>
      <c r="AH116" s="50">
        <f>VLOOKUP(D116,vyslednycas!A:B,2,FALSE)</f>
        <v>0.12544708333333357</v>
      </c>
      <c r="AI116" s="15">
        <v>7</v>
      </c>
      <c r="AJ116" s="128">
        <v>76</v>
      </c>
      <c r="AK116" s="45">
        <f t="shared" si="9"/>
        <v>1</v>
      </c>
    </row>
    <row r="117" spans="1:37" ht="15.75" thickBot="1">
      <c r="A117" s="82" t="str">
        <f t="shared" si="7"/>
        <v>UrlichMartin</v>
      </c>
      <c r="B117" s="82" t="str">
        <f t="shared" si="8"/>
        <v>ČihákMiloš</v>
      </c>
      <c r="C117" s="48">
        <v>43</v>
      </c>
      <c r="D117" s="49">
        <v>27</v>
      </c>
      <c r="E117" s="10" t="str">
        <f>VLOOKUP(D117,'Startovka dospeli'!$A:$G,2,FALSE)</f>
        <v>Martin</v>
      </c>
      <c r="F117" s="10" t="str">
        <f>VLOOKUP(D117,'Startovka dospeli'!$A:$G,3,FALSE)</f>
        <v>Urlich</v>
      </c>
      <c r="G117" s="10" t="str">
        <f>VLOOKUP(D117,'Startovka dospeli'!$A:$G,4,FALSE)</f>
        <v>Miloš</v>
      </c>
      <c r="H117" s="10" t="str">
        <f>VLOOKUP(D117,'Startovka dospeli'!$A:$G,5,FALSE)</f>
        <v>Čihák</v>
      </c>
      <c r="I117" s="10" t="str">
        <f>VLOOKUP(D117,'Startovka dospeli'!$A:$G,6,FALSE)</f>
        <v>2M tým</v>
      </c>
      <c r="J117" s="12" t="str">
        <f>VLOOKUP(D117,'Startovka dospeli'!$A:$G,7,FALSE)</f>
        <v>MM 70</v>
      </c>
      <c r="K117" s="12" t="s">
        <v>20</v>
      </c>
      <c r="L117" s="12">
        <v>50</v>
      </c>
      <c r="M117" s="12" t="s">
        <v>20</v>
      </c>
      <c r="N117" s="12">
        <v>30</v>
      </c>
      <c r="O117" s="12" t="s">
        <v>20</v>
      </c>
      <c r="P117" s="12" t="s">
        <v>20</v>
      </c>
      <c r="Q117" s="12"/>
      <c r="R117" s="12"/>
      <c r="S117" s="12"/>
      <c r="T117" s="12" t="s">
        <v>20</v>
      </c>
      <c r="U117" s="12"/>
      <c r="V117" s="12" t="s">
        <v>20</v>
      </c>
      <c r="W117" s="12" t="s">
        <v>20</v>
      </c>
      <c r="X117" s="12" t="s">
        <v>20</v>
      </c>
      <c r="Y117" s="12" t="s">
        <v>20</v>
      </c>
      <c r="Z117" s="12" t="s">
        <v>20</v>
      </c>
      <c r="AA117" s="12" t="s">
        <v>20</v>
      </c>
      <c r="AB117" s="12" t="s">
        <v>20</v>
      </c>
      <c r="AC117" s="12" t="s">
        <v>20</v>
      </c>
      <c r="AD117" s="12"/>
      <c r="AE117" s="12">
        <f>IFERROR(VLOOKUP(D117,'logicke ulohy'!A:B,2,FALSE),0)</f>
        <v>20</v>
      </c>
      <c r="AF117" s="12">
        <f t="shared" si="14"/>
        <v>0</v>
      </c>
      <c r="AG117" s="13">
        <f t="shared" si="15"/>
        <v>340</v>
      </c>
      <c r="AH117" s="50">
        <f>VLOOKUP(D117,vyslednycas!A:B,2,FALSE)</f>
        <v>0.11488942129629626</v>
      </c>
      <c r="AI117" s="15">
        <v>8</v>
      </c>
      <c r="AJ117" s="128">
        <v>74</v>
      </c>
      <c r="AK117" s="45">
        <f t="shared" si="9"/>
        <v>0</v>
      </c>
    </row>
    <row r="118" spans="1:37" ht="15.75" thickBot="1">
      <c r="A118" s="82" t="str">
        <f t="shared" si="7"/>
        <v>KovalovskýMichal</v>
      </c>
      <c r="B118" s="82" t="str">
        <f t="shared" si="8"/>
        <v>TesaříkJan</v>
      </c>
      <c r="C118" s="48">
        <v>62</v>
      </c>
      <c r="D118" s="52">
        <v>137</v>
      </c>
      <c r="E118" s="10" t="str">
        <f>VLOOKUP(D118,'Startovka dospeli'!$A:$G,2,FALSE)</f>
        <v>Michal</v>
      </c>
      <c r="F118" s="10" t="str">
        <f>VLOOKUP(D118,'Startovka dospeli'!$A:$G,3,FALSE)</f>
        <v>Kovalovský</v>
      </c>
      <c r="G118" s="10" t="str">
        <f>VLOOKUP(D118,'Startovka dospeli'!$A:$G,4,FALSE)</f>
        <v>Jan</v>
      </c>
      <c r="H118" s="10" t="str">
        <f>VLOOKUP(D118,'Startovka dospeli'!$A:$G,5,FALSE)</f>
        <v>Tesařík</v>
      </c>
      <c r="I118" s="10" t="str">
        <f>VLOOKUP(D118,'Startovka dospeli'!$A:$G,6,FALSE)</f>
        <v>Běchovické duo</v>
      </c>
      <c r="J118" s="12" t="str">
        <f>VLOOKUP(D118,'Startovka dospeli'!$A:$G,7,FALSE)</f>
        <v>MM 70</v>
      </c>
      <c r="K118" s="39" t="s">
        <v>20</v>
      </c>
      <c r="L118" s="39">
        <v>45</v>
      </c>
      <c r="M118" s="39" t="s">
        <v>20</v>
      </c>
      <c r="N118" s="39">
        <v>30</v>
      </c>
      <c r="O118" s="39" t="s">
        <v>20</v>
      </c>
      <c r="P118" s="39" t="s">
        <v>20</v>
      </c>
      <c r="Q118" s="39"/>
      <c r="R118" s="39"/>
      <c r="S118" s="39"/>
      <c r="T118" s="39"/>
      <c r="U118" s="39"/>
      <c r="V118" s="39" t="s">
        <v>20</v>
      </c>
      <c r="W118" s="39"/>
      <c r="X118" s="39" t="s">
        <v>20</v>
      </c>
      <c r="Y118" s="39" t="s">
        <v>20</v>
      </c>
      <c r="Z118" s="39" t="s">
        <v>20</v>
      </c>
      <c r="AA118" s="39" t="s">
        <v>20</v>
      </c>
      <c r="AB118" s="39" t="s">
        <v>20</v>
      </c>
      <c r="AC118" s="39" t="s">
        <v>20</v>
      </c>
      <c r="AD118" s="39"/>
      <c r="AE118" s="12">
        <f>IFERROR(VLOOKUP(D118,'logicke ulohy'!A:B,2,FALSE),0)</f>
        <v>20</v>
      </c>
      <c r="AF118" s="12">
        <f t="shared" si="14"/>
        <v>0</v>
      </c>
      <c r="AG118" s="13">
        <f t="shared" si="15"/>
        <v>315</v>
      </c>
      <c r="AH118" s="50">
        <f>VLOOKUP(D118,vyslednycas!A:B,2,FALSE)</f>
        <v>0.11436787037037083</v>
      </c>
      <c r="AI118" s="15">
        <v>9</v>
      </c>
      <c r="AJ118" s="128">
        <v>72</v>
      </c>
      <c r="AK118" s="45">
        <f t="shared" si="9"/>
        <v>0</v>
      </c>
    </row>
    <row r="119" spans="1:37" ht="15.75" thickBot="1">
      <c r="A119" s="82" t="str">
        <f t="shared" si="7"/>
        <v>FolbergerJakub</v>
      </c>
      <c r="B119" s="82" t="str">
        <f t="shared" si="8"/>
        <v>FolbergerOndřej</v>
      </c>
      <c r="C119" s="48">
        <v>87</v>
      </c>
      <c r="D119" s="49">
        <v>30</v>
      </c>
      <c r="E119" s="10" t="str">
        <f>VLOOKUP(D119,'Startovka dospeli'!$A:$G,2,FALSE)</f>
        <v>Jakub</v>
      </c>
      <c r="F119" s="10" t="str">
        <f>VLOOKUP(D119,'Startovka dospeli'!$A:$G,3,FALSE)</f>
        <v>Folberger</v>
      </c>
      <c r="G119" s="10" t="str">
        <f>VLOOKUP(D119,'Startovka dospeli'!$A:$G,4,FALSE)</f>
        <v>Ondřej</v>
      </c>
      <c r="H119" s="10" t="str">
        <f>VLOOKUP(D119,'Startovka dospeli'!$A:$G,5,FALSE)</f>
        <v>Folberger</v>
      </c>
      <c r="I119" s="10">
        <f>VLOOKUP(D119,'Startovka dospeli'!$A:$G,6,FALSE)</f>
        <v>0</v>
      </c>
      <c r="J119" s="12" t="str">
        <f>VLOOKUP(D119,'Startovka dospeli'!$A:$G,7,FALSE)</f>
        <v>MM 70</v>
      </c>
      <c r="K119" s="39" t="s">
        <v>20</v>
      </c>
      <c r="L119" s="39"/>
      <c r="M119" s="39" t="s">
        <v>20</v>
      </c>
      <c r="N119" s="39">
        <v>30</v>
      </c>
      <c r="O119" s="39"/>
      <c r="P119" s="39" t="s">
        <v>20</v>
      </c>
      <c r="Q119" s="39" t="s">
        <v>20</v>
      </c>
      <c r="R119" s="39" t="s">
        <v>20</v>
      </c>
      <c r="S119" s="39" t="s">
        <v>20</v>
      </c>
      <c r="T119" s="39" t="s">
        <v>20</v>
      </c>
      <c r="U119" s="39" t="s">
        <v>20</v>
      </c>
      <c r="V119" s="39"/>
      <c r="W119" s="39"/>
      <c r="X119" s="39"/>
      <c r="Y119" s="39"/>
      <c r="Z119" s="39" t="s">
        <v>20</v>
      </c>
      <c r="AA119" s="39"/>
      <c r="AB119" s="39"/>
      <c r="AC119" s="39"/>
      <c r="AD119" s="39"/>
      <c r="AE119" s="12">
        <f>IFERROR(VLOOKUP(D119,'logicke ulohy'!A:B,2,FALSE),0)</f>
        <v>10</v>
      </c>
      <c r="AF119" s="12">
        <f t="shared" si="14"/>
        <v>20</v>
      </c>
      <c r="AG119" s="13">
        <f t="shared" si="15"/>
        <v>270</v>
      </c>
      <c r="AH119" s="50">
        <f>VLOOKUP(D119,vyslednycas!A:B,2,FALSE)</f>
        <v>0.12593018518518481</v>
      </c>
      <c r="AI119" s="15">
        <v>10</v>
      </c>
      <c r="AJ119" s="128">
        <v>70</v>
      </c>
      <c r="AK119" s="45">
        <f t="shared" si="9"/>
        <v>2</v>
      </c>
    </row>
    <row r="120" spans="1:37" ht="15.75" thickBot="1">
      <c r="A120" s="82" t="str">
        <f t="shared" si="7"/>
        <v>PěnkavaMartin</v>
      </c>
      <c r="B120" s="82" t="str">
        <f t="shared" si="8"/>
        <v>WeissPavel</v>
      </c>
      <c r="C120" s="48">
        <v>89</v>
      </c>
      <c r="D120" s="52">
        <v>28</v>
      </c>
      <c r="E120" s="10" t="str">
        <f>VLOOKUP(D120,'Startovka dospeli'!$A:$G,2,FALSE)</f>
        <v>Martin</v>
      </c>
      <c r="F120" s="10" t="str">
        <f>VLOOKUP(D120,'Startovka dospeli'!$A:$G,3,FALSE)</f>
        <v>Pěnkava</v>
      </c>
      <c r="G120" s="10" t="str">
        <f>VLOOKUP(D120,'Startovka dospeli'!$A:$G,4,FALSE)</f>
        <v>Pavel</v>
      </c>
      <c r="H120" s="10" t="str">
        <f>VLOOKUP(D120,'Startovka dospeli'!$A:$G,5,FALSE)</f>
        <v>Weiss</v>
      </c>
      <c r="I120" s="10" t="str">
        <f>VLOOKUP(D120,'Startovka dospeli'!$A:$G,6,FALSE)</f>
        <v>Pomalu a klidně</v>
      </c>
      <c r="J120" s="12" t="str">
        <f>VLOOKUP(D120,'Startovka dospeli'!$A:$G,7,FALSE)</f>
        <v>MM 70</v>
      </c>
      <c r="K120" s="39" t="s">
        <v>20</v>
      </c>
      <c r="L120" s="39"/>
      <c r="M120" s="39" t="s">
        <v>20</v>
      </c>
      <c r="N120" s="39"/>
      <c r="O120" s="39"/>
      <c r="P120" s="39" t="s">
        <v>20</v>
      </c>
      <c r="Q120" s="39" t="s">
        <v>20</v>
      </c>
      <c r="R120" s="39" t="s">
        <v>20</v>
      </c>
      <c r="S120" s="39" t="s">
        <v>20</v>
      </c>
      <c r="T120" s="39"/>
      <c r="U120" s="39" t="s">
        <v>20</v>
      </c>
      <c r="V120" s="39" t="s">
        <v>20</v>
      </c>
      <c r="W120" s="39"/>
      <c r="X120" s="39"/>
      <c r="Y120" s="39"/>
      <c r="Z120" s="39"/>
      <c r="AA120" s="39"/>
      <c r="AB120" s="39"/>
      <c r="AC120" s="39" t="s">
        <v>20</v>
      </c>
      <c r="AD120" s="39" t="s">
        <v>20</v>
      </c>
      <c r="AE120" s="12">
        <f>IFERROR(VLOOKUP(D120,'logicke ulohy'!A:B,2,FALSE),0)</f>
        <v>2</v>
      </c>
      <c r="AF120" s="12">
        <f t="shared" si="14"/>
        <v>0</v>
      </c>
      <c r="AG120" s="13">
        <f t="shared" si="15"/>
        <v>262</v>
      </c>
      <c r="AH120" s="50">
        <f>VLOOKUP(D120,vyslednycas!A:B,2,FALSE)</f>
        <v>0.11280578703703725</v>
      </c>
      <c r="AI120" s="54">
        <v>11</v>
      </c>
      <c r="AJ120" s="128">
        <v>68</v>
      </c>
      <c r="AK120" s="45">
        <f t="shared" si="9"/>
        <v>0</v>
      </c>
    </row>
    <row r="121" spans="1:37" ht="15.75" thickBot="1">
      <c r="A121" s="82" t="str">
        <f t="shared" si="7"/>
        <v xml:space="preserve">NovotnyPetr </v>
      </c>
      <c r="B121" s="82" t="str">
        <f t="shared" si="8"/>
        <v>PetržilkaTomáš</v>
      </c>
      <c r="C121" s="48">
        <v>96</v>
      </c>
      <c r="D121" s="49">
        <v>120</v>
      </c>
      <c r="E121" s="10" t="str">
        <f>VLOOKUP(D121,'Startovka dospeli'!$A:$G,2,FALSE)</f>
        <v xml:space="preserve">Petr </v>
      </c>
      <c r="F121" s="10" t="str">
        <f>VLOOKUP(D121,'Startovka dospeli'!$A:$G,3,FALSE)</f>
        <v>Novotny</v>
      </c>
      <c r="G121" s="10" t="str">
        <f>VLOOKUP(D121,'Startovka dospeli'!$A:$G,4,FALSE)</f>
        <v>Tomáš</v>
      </c>
      <c r="H121" s="10" t="str">
        <f>VLOOKUP(D121,'Startovka dospeli'!$A:$G,5,FALSE)</f>
        <v>Petržilka</v>
      </c>
      <c r="I121" s="10" t="str">
        <f>VLOOKUP(D121,'Startovka dospeli'!$A:$G,6,FALSE)</f>
        <v>Rolino</v>
      </c>
      <c r="J121" s="12" t="str">
        <f>VLOOKUP(D121,'Startovka dospeli'!$A:$G,7,FALSE)</f>
        <v>MM 70</v>
      </c>
      <c r="K121" s="39" t="s">
        <v>20</v>
      </c>
      <c r="L121" s="39"/>
      <c r="M121" s="39" t="s">
        <v>20</v>
      </c>
      <c r="N121" s="39">
        <v>30</v>
      </c>
      <c r="O121" s="39" t="s">
        <v>20</v>
      </c>
      <c r="P121" s="39" t="s">
        <v>20</v>
      </c>
      <c r="Q121" s="39" t="s">
        <v>20</v>
      </c>
      <c r="R121" s="39" t="s">
        <v>20</v>
      </c>
      <c r="S121" s="39" t="s">
        <v>20</v>
      </c>
      <c r="T121" s="39" t="s">
        <v>20</v>
      </c>
      <c r="U121" s="39" t="s">
        <v>20</v>
      </c>
      <c r="V121" s="39"/>
      <c r="W121" s="39"/>
      <c r="X121" s="39"/>
      <c r="Y121" s="39"/>
      <c r="Z121" s="39" t="s">
        <v>20</v>
      </c>
      <c r="AA121" s="39"/>
      <c r="AB121" s="39"/>
      <c r="AC121" s="39" t="s">
        <v>20</v>
      </c>
      <c r="AD121" s="39"/>
      <c r="AE121" s="12">
        <f>IFERROR(VLOOKUP(D121,'logicke ulohy'!A:B,2,FALSE),0)</f>
        <v>2</v>
      </c>
      <c r="AF121" s="12">
        <f t="shared" si="14"/>
        <v>80</v>
      </c>
      <c r="AG121" s="13">
        <f t="shared" si="15"/>
        <v>252</v>
      </c>
      <c r="AH121" s="50">
        <f>VLOOKUP(D121,vyslednycas!A:B,2,FALSE)</f>
        <v>0.13019309027777781</v>
      </c>
      <c r="AI121" s="54">
        <v>12</v>
      </c>
      <c r="AJ121" s="128">
        <v>66</v>
      </c>
      <c r="AK121" s="45">
        <f t="shared" si="9"/>
        <v>8</v>
      </c>
    </row>
    <row r="122" spans="1:37" ht="15.75" thickBot="1">
      <c r="A122" s="82" t="str">
        <f t="shared" si="7"/>
        <v>HolovskýMartin</v>
      </c>
      <c r="B122" s="82" t="str">
        <f t="shared" si="8"/>
        <v>GeislerJiří</v>
      </c>
      <c r="C122" s="48">
        <v>99</v>
      </c>
      <c r="D122" s="52">
        <v>66</v>
      </c>
      <c r="E122" s="10" t="str">
        <f>VLOOKUP(D122,'Startovka dospeli'!$A:$G,2,FALSE)</f>
        <v>Martin</v>
      </c>
      <c r="F122" s="10" t="str">
        <f>VLOOKUP(D122,'Startovka dospeli'!$A:$G,3,FALSE)</f>
        <v>Holovský</v>
      </c>
      <c r="G122" s="10" t="str">
        <f>VLOOKUP(D122,'Startovka dospeli'!$A:$G,4,FALSE)</f>
        <v>Jiří</v>
      </c>
      <c r="H122" s="10" t="str">
        <f>VLOOKUP(D122,'Startovka dospeli'!$A:$G,5,FALSE)</f>
        <v>Geisler</v>
      </c>
      <c r="I122" s="10" t="str">
        <f>VLOOKUP(D122,'Startovka dospeli'!$A:$G,6,FALSE)</f>
        <v>talent praha</v>
      </c>
      <c r="J122" s="12" t="str">
        <f>VLOOKUP(D122,'Startovka dospeli'!$A:$G,7,FALSE)</f>
        <v>MM 70</v>
      </c>
      <c r="K122" s="39" t="s">
        <v>20</v>
      </c>
      <c r="L122" s="39"/>
      <c r="M122" s="39" t="s">
        <v>20</v>
      </c>
      <c r="N122" s="39">
        <v>30</v>
      </c>
      <c r="O122" s="39"/>
      <c r="P122" s="39" t="s">
        <v>20</v>
      </c>
      <c r="Q122" s="39" t="s">
        <v>20</v>
      </c>
      <c r="R122" s="39" t="s">
        <v>20</v>
      </c>
      <c r="S122" s="39" t="s">
        <v>20</v>
      </c>
      <c r="T122" s="39" t="s">
        <v>20</v>
      </c>
      <c r="U122" s="39" t="s">
        <v>20</v>
      </c>
      <c r="V122" s="39" t="s">
        <v>20</v>
      </c>
      <c r="W122" s="39"/>
      <c r="X122" s="39"/>
      <c r="Y122" s="39"/>
      <c r="Z122" s="39" t="s">
        <v>20</v>
      </c>
      <c r="AA122" s="39"/>
      <c r="AB122" s="39"/>
      <c r="AC122" s="39"/>
      <c r="AD122" s="39" t="s">
        <v>20</v>
      </c>
      <c r="AE122" s="12">
        <f>IFERROR(VLOOKUP(D122,'logicke ulohy'!A:B,2,FALSE),0)</f>
        <v>0</v>
      </c>
      <c r="AF122" s="12">
        <f t="shared" si="14"/>
        <v>50</v>
      </c>
      <c r="AG122" s="13">
        <f t="shared" si="15"/>
        <v>250</v>
      </c>
      <c r="AH122" s="50">
        <f>VLOOKUP(D122,vyslednycas!A:B,2,FALSE)</f>
        <v>0.1278280787037038</v>
      </c>
      <c r="AI122" s="54">
        <v>13</v>
      </c>
      <c r="AJ122" s="128">
        <v>64</v>
      </c>
      <c r="AK122" s="45">
        <f t="shared" si="9"/>
        <v>5</v>
      </c>
    </row>
    <row r="123" spans="1:37" ht="15.75" thickBot="1">
      <c r="A123" s="82" t="str">
        <f t="shared" si="7"/>
        <v>Pilecký Daniel</v>
      </c>
      <c r="B123" s="82" t="str">
        <f t="shared" si="8"/>
        <v xml:space="preserve">Pilecký Michal </v>
      </c>
      <c r="C123" s="48">
        <v>104</v>
      </c>
      <c r="D123" s="49">
        <v>121</v>
      </c>
      <c r="E123" s="10" t="str">
        <f>VLOOKUP(D123,'Startovka dospeli'!$A:$G,2,FALSE)</f>
        <v>Daniel</v>
      </c>
      <c r="F123" s="10" t="str">
        <f>VLOOKUP(D123,'Startovka dospeli'!$A:$G,3,FALSE)</f>
        <v xml:space="preserve">Pilecký </v>
      </c>
      <c r="G123" s="10" t="str">
        <f>VLOOKUP(D123,'Startovka dospeli'!$A:$G,4,FALSE)</f>
        <v xml:space="preserve">Michal </v>
      </c>
      <c r="H123" s="10" t="str">
        <f>VLOOKUP(D123,'Startovka dospeli'!$A:$G,5,FALSE)</f>
        <v xml:space="preserve">Pilecký </v>
      </c>
      <c r="I123" s="10">
        <f>VLOOKUP(D123,'Startovka dospeli'!$A:$G,6,FALSE)</f>
        <v>0</v>
      </c>
      <c r="J123" s="12" t="str">
        <f>VLOOKUP(D123,'Startovka dospeli'!$A:$G,7,FALSE)</f>
        <v>MM 70</v>
      </c>
      <c r="K123" s="39" t="s">
        <v>20</v>
      </c>
      <c r="L123" s="39"/>
      <c r="M123" s="39" t="s">
        <v>20</v>
      </c>
      <c r="N123" s="39">
        <v>30</v>
      </c>
      <c r="O123" s="39"/>
      <c r="P123" s="39" t="s">
        <v>20</v>
      </c>
      <c r="Q123" s="39" t="s">
        <v>20</v>
      </c>
      <c r="R123" s="39" t="s">
        <v>20</v>
      </c>
      <c r="S123" s="39" t="s">
        <v>20</v>
      </c>
      <c r="T123" s="39" t="s">
        <v>20</v>
      </c>
      <c r="U123" s="39" t="s">
        <v>20</v>
      </c>
      <c r="V123" s="39"/>
      <c r="W123" s="39" t="s">
        <v>20</v>
      </c>
      <c r="X123" s="39"/>
      <c r="Y123" s="39"/>
      <c r="Z123" s="39"/>
      <c r="AA123" s="39"/>
      <c r="AB123" s="39"/>
      <c r="AC123" s="39" t="s">
        <v>20</v>
      </c>
      <c r="AD123" s="39"/>
      <c r="AE123" s="12">
        <f>IFERROR(VLOOKUP(D123,'logicke ulohy'!A:B,2,FALSE),0)</f>
        <v>20</v>
      </c>
      <c r="AF123" s="12">
        <f t="shared" si="14"/>
        <v>70</v>
      </c>
      <c r="AG123" s="13">
        <f t="shared" si="15"/>
        <v>240</v>
      </c>
      <c r="AH123" s="50">
        <f>VLOOKUP(D123,vyslednycas!A:B,2,FALSE)</f>
        <v>0.12957796296296337</v>
      </c>
      <c r="AI123" s="54">
        <v>14</v>
      </c>
      <c r="AJ123" s="128">
        <v>62</v>
      </c>
      <c r="AK123" s="45">
        <f t="shared" si="9"/>
        <v>7</v>
      </c>
    </row>
    <row r="124" spans="1:37" ht="15.75" thickBot="1">
      <c r="A124" s="82" t="str">
        <f t="shared" si="7"/>
        <v>KišTom</v>
      </c>
      <c r="B124" s="82" t="str">
        <f t="shared" si="8"/>
        <v>HabětínRobert</v>
      </c>
      <c r="C124" s="48">
        <v>108</v>
      </c>
      <c r="D124" s="52">
        <v>114</v>
      </c>
      <c r="E124" s="10" t="str">
        <f>VLOOKUP(D124,'Startovka dospeli'!$A:$G,2,FALSE)</f>
        <v>Tom</v>
      </c>
      <c r="F124" s="10" t="str">
        <f>VLOOKUP(D124,'Startovka dospeli'!$A:$G,3,FALSE)</f>
        <v>Kiš</v>
      </c>
      <c r="G124" s="10" t="str">
        <f>VLOOKUP(D124,'Startovka dospeli'!$A:$G,4,FALSE)</f>
        <v>Robert</v>
      </c>
      <c r="H124" s="10" t="str">
        <f>VLOOKUP(D124,'Startovka dospeli'!$A:$G,5,FALSE)</f>
        <v>Habětín</v>
      </c>
      <c r="I124" s="10" t="str">
        <f>VLOOKUP(D124,'Startovka dospeli'!$A:$G,6,FALSE)</f>
        <v>Warmpeace</v>
      </c>
      <c r="J124" s="12" t="str">
        <f>VLOOKUP(D124,'Startovka dospeli'!$A:$G,7,FALSE)</f>
        <v>MM 70</v>
      </c>
      <c r="K124" s="39" t="s">
        <v>20</v>
      </c>
      <c r="L124" s="39"/>
      <c r="M124" s="39" t="s">
        <v>20</v>
      </c>
      <c r="N124" s="39"/>
      <c r="O124" s="39"/>
      <c r="P124" s="39"/>
      <c r="Q124" s="39" t="s">
        <v>20</v>
      </c>
      <c r="R124" s="39" t="s">
        <v>20</v>
      </c>
      <c r="S124" s="39" t="s">
        <v>20</v>
      </c>
      <c r="T124" s="39"/>
      <c r="U124" s="39" t="s">
        <v>20</v>
      </c>
      <c r="V124" s="39"/>
      <c r="W124" s="39"/>
      <c r="X124" s="39"/>
      <c r="Y124" s="39"/>
      <c r="Z124" s="39"/>
      <c r="AA124" s="39"/>
      <c r="AB124" s="39"/>
      <c r="AC124" s="39"/>
      <c r="AD124" s="39" t="s">
        <v>20</v>
      </c>
      <c r="AE124" s="12">
        <f>IFERROR(VLOOKUP(D124,'logicke ulohy'!A:B,2,FALSE),0)</f>
        <v>10</v>
      </c>
      <c r="AF124" s="12">
        <f t="shared" si="14"/>
        <v>0</v>
      </c>
      <c r="AG124" s="13">
        <f t="shared" si="15"/>
        <v>220</v>
      </c>
      <c r="AH124" s="50">
        <f>VLOOKUP(D124,vyslednycas!A:B,2,FALSE)</f>
        <v>0.12460701388888915</v>
      </c>
      <c r="AI124" s="54">
        <v>15</v>
      </c>
      <c r="AJ124" s="128">
        <v>60</v>
      </c>
      <c r="AK124" s="45">
        <f t="shared" si="9"/>
        <v>0</v>
      </c>
    </row>
    <row r="125" spans="1:37" ht="15.75" thickBot="1">
      <c r="A125" s="82" t="str">
        <f t="shared" si="7"/>
        <v>JungmanTomáš</v>
      </c>
      <c r="B125" s="82" t="str">
        <f t="shared" si="8"/>
        <v>FoltmanPetr</v>
      </c>
      <c r="C125" s="48">
        <v>141</v>
      </c>
      <c r="D125" s="49">
        <v>84</v>
      </c>
      <c r="E125" s="10" t="str">
        <f>VLOOKUP(D125,'Startovka dospeli'!$A:$G,2,FALSE)</f>
        <v>Tomáš</v>
      </c>
      <c r="F125" s="10" t="str">
        <f>VLOOKUP(D125,'Startovka dospeli'!$A:$G,3,FALSE)</f>
        <v>Jungman</v>
      </c>
      <c r="G125" s="10" t="str">
        <f>VLOOKUP(D125,'Startovka dospeli'!$A:$G,4,FALSE)</f>
        <v>Petr</v>
      </c>
      <c r="H125" s="10" t="str">
        <f>VLOOKUP(D125,'Startovka dospeli'!$A:$G,5,FALSE)</f>
        <v>Foltman</v>
      </c>
      <c r="I125" s="10" t="str">
        <f>VLOOKUP(D125,'Startovka dospeli'!$A:$G,6,FALSE)</f>
        <v>Hybridi</v>
      </c>
      <c r="J125" s="12" t="str">
        <f>VLOOKUP(D125,'Startovka dospeli'!$A:$G,7,FALSE)</f>
        <v>MM 70</v>
      </c>
      <c r="K125" s="39" t="s">
        <v>20</v>
      </c>
      <c r="L125" s="39">
        <v>50</v>
      </c>
      <c r="M125" s="39"/>
      <c r="N125" s="39">
        <v>30</v>
      </c>
      <c r="O125" s="39" t="s">
        <v>20</v>
      </c>
      <c r="P125" s="39" t="s">
        <v>20</v>
      </c>
      <c r="Q125" s="39"/>
      <c r="R125" s="39" t="s">
        <v>20</v>
      </c>
      <c r="S125" s="39" t="s">
        <v>20</v>
      </c>
      <c r="T125" s="39" t="s">
        <v>20</v>
      </c>
      <c r="U125" s="39"/>
      <c r="V125" s="39" t="s">
        <v>20</v>
      </c>
      <c r="W125" s="39" t="s">
        <v>20</v>
      </c>
      <c r="X125" s="39" t="s">
        <v>20</v>
      </c>
      <c r="Y125" s="39" t="s">
        <v>20</v>
      </c>
      <c r="Z125" s="39" t="s">
        <v>20</v>
      </c>
      <c r="AA125" s="39" t="s">
        <v>20</v>
      </c>
      <c r="AB125" s="39"/>
      <c r="AC125" s="39"/>
      <c r="AD125" s="39"/>
      <c r="AE125" s="12">
        <f>IFERROR(VLOOKUP(D125,'logicke ulohy'!A:B,2,FALSE),0)</f>
        <v>30</v>
      </c>
      <c r="AF125" s="12">
        <f t="shared" si="14"/>
        <v>530</v>
      </c>
      <c r="AG125" s="13">
        <f t="shared" si="15"/>
        <v>-160</v>
      </c>
      <c r="AH125" s="50">
        <f>VLOOKUP(D125,vyslednycas!A:B,2,FALSE)</f>
        <v>0.16158629629629676</v>
      </c>
      <c r="AI125" s="54">
        <v>16</v>
      </c>
      <c r="AJ125" s="128">
        <v>58</v>
      </c>
      <c r="AK125" s="45">
        <f t="shared" si="9"/>
        <v>53</v>
      </c>
    </row>
    <row r="126" spans="1:37" ht="15.75" thickBot="1">
      <c r="A126" s="82" t="str">
        <f t="shared" si="7"/>
        <v>TeplýOndřej</v>
      </c>
      <c r="B126" s="82" t="str">
        <f t="shared" si="8"/>
        <v>ValachDavid</v>
      </c>
      <c r="C126" s="48">
        <v>1</v>
      </c>
      <c r="D126" s="52">
        <v>111</v>
      </c>
      <c r="E126" s="10" t="str">
        <f>VLOOKUP(D126,'Startovka dospeli'!$A:$G,2,FALSE)</f>
        <v>Ondřej</v>
      </c>
      <c r="F126" s="10" t="str">
        <f>VLOOKUP(D126,'Startovka dospeli'!$A:$G,3,FALSE)</f>
        <v>Teplý</v>
      </c>
      <c r="G126" s="10" t="str">
        <f>VLOOKUP(D126,'Startovka dospeli'!$A:$G,4,FALSE)</f>
        <v>David</v>
      </c>
      <c r="H126" s="10" t="str">
        <f>VLOOKUP(D126,'Startovka dospeli'!$A:$G,5,FALSE)</f>
        <v>Valach</v>
      </c>
      <c r="I126" s="10" t="str">
        <f>VLOOKUP(D126,'Startovka dospeli'!$A:$G,6,FALSE)</f>
        <v>Věrňáci</v>
      </c>
      <c r="J126" s="12" t="str">
        <f>VLOOKUP(D126,'Startovka dospeli'!$A:$G,7,FALSE)</f>
        <v xml:space="preserve">MM 70+ </v>
      </c>
      <c r="K126" s="39" t="s">
        <v>20</v>
      </c>
      <c r="L126" s="39">
        <v>35</v>
      </c>
      <c r="M126" s="39" t="s">
        <v>20</v>
      </c>
      <c r="N126" s="39">
        <v>30</v>
      </c>
      <c r="O126" s="39" t="s">
        <v>20</v>
      </c>
      <c r="P126" s="39" t="s">
        <v>20</v>
      </c>
      <c r="Q126" s="39" t="s">
        <v>20</v>
      </c>
      <c r="R126" s="39" t="s">
        <v>20</v>
      </c>
      <c r="S126" s="39" t="s">
        <v>20</v>
      </c>
      <c r="T126" s="39" t="s">
        <v>20</v>
      </c>
      <c r="U126" s="39" t="s">
        <v>20</v>
      </c>
      <c r="V126" s="39" t="s">
        <v>20</v>
      </c>
      <c r="W126" s="39" t="s">
        <v>20</v>
      </c>
      <c r="X126" s="39" t="s">
        <v>20</v>
      </c>
      <c r="Y126" s="39" t="s">
        <v>20</v>
      </c>
      <c r="Z126" s="39" t="s">
        <v>20</v>
      </c>
      <c r="AA126" s="39" t="s">
        <v>20</v>
      </c>
      <c r="AB126" s="39" t="s">
        <v>20</v>
      </c>
      <c r="AC126" s="39" t="s">
        <v>20</v>
      </c>
      <c r="AD126" s="39" t="s">
        <v>20</v>
      </c>
      <c r="AE126" s="12">
        <f>IFERROR(VLOOKUP(D126,'logicke ulohy'!A:B,2,FALSE),0)</f>
        <v>30</v>
      </c>
      <c r="AF126" s="12">
        <f t="shared" si="14"/>
        <v>0</v>
      </c>
      <c r="AG126" s="13">
        <f t="shared" si="15"/>
        <v>495</v>
      </c>
      <c r="AH126" s="50">
        <f>VLOOKUP(D126,vyslednycas!A:B,2,FALSE)</f>
        <v>0.11579050925925957</v>
      </c>
      <c r="AI126" s="15">
        <v>1</v>
      </c>
      <c r="AJ126" s="126">
        <v>80</v>
      </c>
      <c r="AK126" s="45">
        <f t="shared" si="9"/>
        <v>0</v>
      </c>
    </row>
    <row r="127" spans="1:37" ht="15.75" thickBot="1">
      <c r="A127" s="82" t="str">
        <f t="shared" si="7"/>
        <v>HalaMarek</v>
      </c>
      <c r="B127" s="82" t="str">
        <f t="shared" si="8"/>
        <v>SoucekJan</v>
      </c>
      <c r="C127" s="48">
        <v>6</v>
      </c>
      <c r="D127" s="49">
        <v>77</v>
      </c>
      <c r="E127" s="10" t="str">
        <f>VLOOKUP(D127,'Startovka dospeli'!$A:$G,2,FALSE)</f>
        <v>Marek</v>
      </c>
      <c r="F127" s="10" t="str">
        <f>VLOOKUP(D127,'Startovka dospeli'!$A:$G,3,FALSE)</f>
        <v>Hala</v>
      </c>
      <c r="G127" s="10" t="str">
        <f>VLOOKUP(D127,'Startovka dospeli'!$A:$G,4,FALSE)</f>
        <v>Jan</v>
      </c>
      <c r="H127" s="10" t="str">
        <f>VLOOKUP(D127,'Startovka dospeli'!$A:$G,5,FALSE)</f>
        <v>Soucek</v>
      </c>
      <c r="I127" s="10" t="str">
        <f>VLOOKUP(D127,'Startovka dospeli'!$A:$G,6,FALSE)</f>
        <v>FC Sklenarka</v>
      </c>
      <c r="J127" s="12" t="str">
        <f>VLOOKUP(D127,'Startovka dospeli'!$A:$G,7,FALSE)</f>
        <v xml:space="preserve">MM 70+ </v>
      </c>
      <c r="K127" s="39" t="s">
        <v>20</v>
      </c>
      <c r="L127" s="39">
        <v>50</v>
      </c>
      <c r="M127" s="39" t="s">
        <v>20</v>
      </c>
      <c r="N127" s="39">
        <v>30</v>
      </c>
      <c r="O127" s="39" t="s">
        <v>20</v>
      </c>
      <c r="P127" s="39" t="s">
        <v>20</v>
      </c>
      <c r="Q127" s="39" t="s">
        <v>20</v>
      </c>
      <c r="R127" s="39" t="s">
        <v>20</v>
      </c>
      <c r="S127" s="39" t="s">
        <v>20</v>
      </c>
      <c r="T127" s="39" t="s">
        <v>20</v>
      </c>
      <c r="U127" s="39" t="s">
        <v>20</v>
      </c>
      <c r="V127" s="39" t="s">
        <v>20</v>
      </c>
      <c r="W127" s="39"/>
      <c r="X127" s="39" t="s">
        <v>20</v>
      </c>
      <c r="Y127" s="39" t="s">
        <v>20</v>
      </c>
      <c r="Z127" s="39" t="s">
        <v>20</v>
      </c>
      <c r="AA127" s="39" t="s">
        <v>20</v>
      </c>
      <c r="AB127" s="39" t="s">
        <v>20</v>
      </c>
      <c r="AC127" s="39" t="s">
        <v>20</v>
      </c>
      <c r="AD127" s="39"/>
      <c r="AE127" s="12">
        <f>IFERROR(VLOOKUP(D127,'logicke ulohy'!A:B,2,FALSE),0)</f>
        <v>20</v>
      </c>
      <c r="AF127" s="12">
        <f t="shared" si="14"/>
        <v>0</v>
      </c>
      <c r="AG127" s="13">
        <f t="shared" si="15"/>
        <v>480</v>
      </c>
      <c r="AH127" s="50">
        <f>VLOOKUP(D127,vyslednycas!A:B,2,FALSE)</f>
        <v>0.11772555555555514</v>
      </c>
      <c r="AI127" s="54">
        <v>2</v>
      </c>
      <c r="AJ127" s="126">
        <v>75</v>
      </c>
      <c r="AK127" s="45">
        <f t="shared" si="9"/>
        <v>0</v>
      </c>
    </row>
    <row r="128" spans="1:37" ht="15.75" thickBot="1">
      <c r="A128" s="82" t="str">
        <f t="shared" si="7"/>
        <v>ČapekOndřej</v>
      </c>
      <c r="B128" s="82" t="str">
        <f t="shared" si="8"/>
        <v>PolákFerdinand</v>
      </c>
      <c r="C128" s="48">
        <v>11</v>
      </c>
      <c r="D128" s="52">
        <v>33</v>
      </c>
      <c r="E128" s="10" t="str">
        <f>VLOOKUP(D128,'Startovka dospeli'!$A:$G,2,FALSE)</f>
        <v>Ondřej</v>
      </c>
      <c r="F128" s="10" t="str">
        <f>VLOOKUP(D128,'Startovka dospeli'!$A:$G,3,FALSE)</f>
        <v>Čapek</v>
      </c>
      <c r="G128" s="10" t="str">
        <f>VLOOKUP(D128,'Startovka dospeli'!$A:$G,4,FALSE)</f>
        <v>Ferdinand</v>
      </c>
      <c r="H128" s="10" t="str">
        <f>VLOOKUP(D128,'Startovka dospeli'!$A:$G,5,FALSE)</f>
        <v>Polák</v>
      </c>
      <c r="I128" s="10" t="str">
        <f>VLOOKUP(D128,'Startovka dospeli'!$A:$G,6,FALSE)</f>
        <v>Starej s chytrym</v>
      </c>
      <c r="J128" s="12" t="str">
        <f>VLOOKUP(D128,'Startovka dospeli'!$A:$G,7,FALSE)</f>
        <v xml:space="preserve">MM 70+ </v>
      </c>
      <c r="K128" s="39" t="s">
        <v>20</v>
      </c>
      <c r="L128" s="39">
        <v>35</v>
      </c>
      <c r="M128" s="39" t="s">
        <v>20</v>
      </c>
      <c r="N128" s="39">
        <v>30</v>
      </c>
      <c r="O128" s="39" t="s">
        <v>20</v>
      </c>
      <c r="P128" s="39" t="s">
        <v>20</v>
      </c>
      <c r="Q128" s="39" t="s">
        <v>20</v>
      </c>
      <c r="R128" s="39" t="s">
        <v>20</v>
      </c>
      <c r="S128" s="39" t="s">
        <v>20</v>
      </c>
      <c r="T128" s="39" t="s">
        <v>20</v>
      </c>
      <c r="U128" s="39" t="s">
        <v>20</v>
      </c>
      <c r="V128" s="39" t="s">
        <v>20</v>
      </c>
      <c r="W128" s="39" t="s">
        <v>20</v>
      </c>
      <c r="X128" s="39" t="s">
        <v>20</v>
      </c>
      <c r="Y128" s="39"/>
      <c r="Z128" s="39" t="s">
        <v>20</v>
      </c>
      <c r="AA128" s="39" t="s">
        <v>20</v>
      </c>
      <c r="AB128" s="39"/>
      <c r="AC128" s="39" t="s">
        <v>20</v>
      </c>
      <c r="AD128" s="39" t="s">
        <v>20</v>
      </c>
      <c r="AE128" s="12">
        <f>IFERROR(VLOOKUP(D128,'logicke ulohy'!A:B,2,FALSE),0)</f>
        <v>10</v>
      </c>
      <c r="AF128" s="12">
        <f t="shared" si="14"/>
        <v>0</v>
      </c>
      <c r="AG128" s="13">
        <f t="shared" si="15"/>
        <v>435</v>
      </c>
      <c r="AH128" s="50">
        <f>VLOOKUP(D128,vyslednycas!A:B,2,FALSE)</f>
        <v>0.12393763888888887</v>
      </c>
      <c r="AI128" s="15">
        <v>3</v>
      </c>
      <c r="AJ128" s="126">
        <v>70</v>
      </c>
      <c r="AK128" s="45">
        <f t="shared" si="9"/>
        <v>0</v>
      </c>
    </row>
    <row r="129" spans="1:37" ht="15.75" thickBot="1">
      <c r="A129" s="82" t="str">
        <f t="shared" si="7"/>
        <v>vojtisektonda</v>
      </c>
      <c r="B129" s="82" t="str">
        <f t="shared" si="8"/>
        <v>FraněkMiroslav</v>
      </c>
      <c r="C129" s="48">
        <v>23</v>
      </c>
      <c r="D129" s="49">
        <v>93</v>
      </c>
      <c r="E129" s="10" t="str">
        <f>VLOOKUP(D129,'Startovka dospeli'!$A:$G,2,FALSE)</f>
        <v>tonda</v>
      </c>
      <c r="F129" s="10" t="str">
        <f>VLOOKUP(D129,'Startovka dospeli'!$A:$G,3,FALSE)</f>
        <v>vojtisek</v>
      </c>
      <c r="G129" s="10" t="str">
        <f>VLOOKUP(D129,'Startovka dospeli'!$A:$G,4,FALSE)</f>
        <v>Miroslav</v>
      </c>
      <c r="H129" s="10" t="str">
        <f>VLOOKUP(D129,'Startovka dospeli'!$A:$G,5,FALSE)</f>
        <v>Franěk</v>
      </c>
      <c r="I129" s="10" t="str">
        <f>VLOOKUP(D129,'Startovka dospeli'!$A:$G,6,FALSE)</f>
        <v>no swiss</v>
      </c>
      <c r="J129" s="12" t="str">
        <f>VLOOKUP(D129,'Startovka dospeli'!$A:$G,7,FALSE)</f>
        <v xml:space="preserve">MM 70+ </v>
      </c>
      <c r="K129" s="39" t="s">
        <v>20</v>
      </c>
      <c r="L129" s="39"/>
      <c r="M129" s="39" t="s">
        <v>20</v>
      </c>
      <c r="N129" s="39">
        <v>30</v>
      </c>
      <c r="O129" s="39" t="s">
        <v>20</v>
      </c>
      <c r="P129" s="39" t="s">
        <v>20</v>
      </c>
      <c r="Q129" s="39" t="s">
        <v>20</v>
      </c>
      <c r="R129" s="39" t="s">
        <v>20</v>
      </c>
      <c r="S129" s="39" t="s">
        <v>20</v>
      </c>
      <c r="T129" s="39" t="s">
        <v>20</v>
      </c>
      <c r="U129" s="39" t="s">
        <v>20</v>
      </c>
      <c r="V129" s="39"/>
      <c r="W129" s="39"/>
      <c r="X129" s="39" t="s">
        <v>20</v>
      </c>
      <c r="Y129" s="39" t="s">
        <v>20</v>
      </c>
      <c r="Z129" s="39" t="s">
        <v>20</v>
      </c>
      <c r="AA129" s="39"/>
      <c r="AB129" s="39"/>
      <c r="AC129" s="39" t="s">
        <v>20</v>
      </c>
      <c r="AD129" s="39" t="s">
        <v>20</v>
      </c>
      <c r="AE129" s="12">
        <f>IFERROR(VLOOKUP(D129,'logicke ulohy'!A:B,2,FALSE),0)</f>
        <v>20</v>
      </c>
      <c r="AF129" s="12">
        <f t="shared" si="14"/>
        <v>0</v>
      </c>
      <c r="AG129" s="13">
        <f t="shared" si="15"/>
        <v>400</v>
      </c>
      <c r="AH129" s="50">
        <f>VLOOKUP(D129,vyslednycas!A:B,2,FALSE)</f>
        <v>0.12323089120370356</v>
      </c>
      <c r="AI129" s="54">
        <v>4</v>
      </c>
      <c r="AJ129" s="126">
        <v>65</v>
      </c>
      <c r="AK129" s="45">
        <f t="shared" si="9"/>
        <v>0</v>
      </c>
    </row>
    <row r="130" spans="1:37" ht="15.75" thickBot="1">
      <c r="A130" s="82" t="str">
        <f t="shared" si="7"/>
        <v>PtáčekOndřej</v>
      </c>
      <c r="B130" s="82" t="str">
        <f t="shared" si="8"/>
        <v>KinclHubert</v>
      </c>
      <c r="C130" s="48">
        <v>34</v>
      </c>
      <c r="D130" s="52">
        <v>69</v>
      </c>
      <c r="E130" s="10" t="str">
        <f>VLOOKUP(D130,'Startovka dospeli'!$A:$G,2,FALSE)</f>
        <v>Ondřej</v>
      </c>
      <c r="F130" s="10" t="str">
        <f>VLOOKUP(D130,'Startovka dospeli'!$A:$G,3,FALSE)</f>
        <v>Ptáček</v>
      </c>
      <c r="G130" s="10" t="str">
        <f>VLOOKUP(D130,'Startovka dospeli'!$A:$G,4,FALSE)</f>
        <v>Hubert</v>
      </c>
      <c r="H130" s="10" t="str">
        <f>VLOOKUP(D130,'Startovka dospeli'!$A:$G,5,FALSE)</f>
        <v>Kincl</v>
      </c>
      <c r="I130" s="10" t="str">
        <f>VLOOKUP(D130,'Startovka dospeli'!$A:$G,6,FALSE)</f>
        <v>XT maniaci</v>
      </c>
      <c r="J130" s="12" t="str">
        <f>VLOOKUP(D130,'Startovka dospeli'!$A:$G,7,FALSE)</f>
        <v xml:space="preserve">MM 70+ </v>
      </c>
      <c r="K130" s="39" t="s">
        <v>20</v>
      </c>
      <c r="L130" s="39">
        <v>45</v>
      </c>
      <c r="M130" s="39" t="s">
        <v>20</v>
      </c>
      <c r="N130" s="39">
        <v>30</v>
      </c>
      <c r="O130" s="39" t="s">
        <v>20</v>
      </c>
      <c r="P130" s="39" t="s">
        <v>20</v>
      </c>
      <c r="Q130" s="39" t="s">
        <v>20</v>
      </c>
      <c r="R130" s="39" t="s">
        <v>20</v>
      </c>
      <c r="S130" s="39" t="s">
        <v>20</v>
      </c>
      <c r="T130" s="39"/>
      <c r="U130" s="39" t="s">
        <v>20</v>
      </c>
      <c r="V130" s="39"/>
      <c r="W130" s="39"/>
      <c r="X130" s="39"/>
      <c r="Y130" s="39"/>
      <c r="Z130" s="39"/>
      <c r="AA130" s="39"/>
      <c r="AB130" s="39"/>
      <c r="AC130" s="39"/>
      <c r="AD130" s="39"/>
      <c r="AE130" s="12">
        <f>IFERROR(VLOOKUP(D130,'logicke ulohy'!A:B,2,FALSE),0)</f>
        <v>20</v>
      </c>
      <c r="AF130" s="12">
        <f t="shared" si="14"/>
        <v>0</v>
      </c>
      <c r="AG130" s="13">
        <f t="shared" si="15"/>
        <v>365</v>
      </c>
      <c r="AH130" s="50">
        <f>VLOOKUP(D130,vyslednycas!A:B,2,FALSE)</f>
        <v>0.12447116898148192</v>
      </c>
      <c r="AI130" s="54">
        <v>5</v>
      </c>
      <c r="AJ130" s="127">
        <v>60</v>
      </c>
      <c r="AK130" s="45">
        <f t="shared" si="9"/>
        <v>0</v>
      </c>
    </row>
    <row r="131" spans="1:37" ht="15.75" thickBot="1">
      <c r="A131" s="82" t="str">
        <f t="shared" si="7"/>
        <v>JílekMichal</v>
      </c>
      <c r="B131" s="82" t="str">
        <f t="shared" si="8"/>
        <v>RulcMichal</v>
      </c>
      <c r="C131" s="48">
        <v>41</v>
      </c>
      <c r="D131" s="49">
        <v>4</v>
      </c>
      <c r="E131" s="10" t="str">
        <f>VLOOKUP(D131,'Startovka dospeli'!$A:$G,2,FALSE)</f>
        <v>Michal</v>
      </c>
      <c r="F131" s="10" t="str">
        <f>VLOOKUP(D131,'Startovka dospeli'!$A:$G,3,FALSE)</f>
        <v>Jílek</v>
      </c>
      <c r="G131" s="10" t="str">
        <f>VLOOKUP(D131,'Startovka dospeli'!$A:$G,4,FALSE)</f>
        <v>Michal</v>
      </c>
      <c r="H131" s="10" t="str">
        <f>VLOOKUP(D131,'Startovka dospeli'!$A:$G,5,FALSE)</f>
        <v>Rulc</v>
      </c>
      <c r="I131" s="10" t="str">
        <f>VLOOKUP(D131,'Startovka dospeli'!$A:$G,6,FALSE)</f>
        <v>M&amp;M</v>
      </c>
      <c r="J131" s="12" t="str">
        <f>VLOOKUP(D131,'Startovka dospeli'!$A:$G,7,FALSE)</f>
        <v xml:space="preserve">MM 70+ </v>
      </c>
      <c r="K131" s="39" t="s">
        <v>20</v>
      </c>
      <c r="L131" s="39"/>
      <c r="M131" s="39" t="s">
        <v>20</v>
      </c>
      <c r="N131" s="39">
        <v>40</v>
      </c>
      <c r="O131" s="39" t="s">
        <v>20</v>
      </c>
      <c r="P131" s="39"/>
      <c r="Q131" s="39" t="s">
        <v>20</v>
      </c>
      <c r="R131" s="39" t="s">
        <v>20</v>
      </c>
      <c r="S131" s="39"/>
      <c r="T131" s="39" t="s">
        <v>20</v>
      </c>
      <c r="U131" s="39" t="s">
        <v>20</v>
      </c>
      <c r="V131" s="39"/>
      <c r="W131" s="39" t="s">
        <v>20</v>
      </c>
      <c r="X131" s="39" t="s">
        <v>20</v>
      </c>
      <c r="Y131" s="39"/>
      <c r="Z131" s="39" t="s">
        <v>20</v>
      </c>
      <c r="AA131" s="39" t="s">
        <v>20</v>
      </c>
      <c r="AB131" s="39"/>
      <c r="AC131" s="39" t="s">
        <v>20</v>
      </c>
      <c r="AD131" s="39" t="s">
        <v>20</v>
      </c>
      <c r="AE131" s="12">
        <f>IFERROR(VLOOKUP(D131,'logicke ulohy'!A:B,2,FALSE),0)</f>
        <v>20</v>
      </c>
      <c r="AF131" s="12">
        <f t="shared" si="14"/>
        <v>0</v>
      </c>
      <c r="AG131" s="13">
        <f t="shared" si="15"/>
        <v>350</v>
      </c>
      <c r="AH131" s="50">
        <f>VLOOKUP(D131,vyslednycas!A:B,2,FALSE)</f>
        <v>0.12437297453703655</v>
      </c>
      <c r="AI131" s="54">
        <v>6</v>
      </c>
      <c r="AJ131" s="126">
        <v>58</v>
      </c>
      <c r="AK131" s="45">
        <f t="shared" si="9"/>
        <v>0</v>
      </c>
    </row>
    <row r="132" spans="1:37" ht="15.75" thickBot="1">
      <c r="A132" s="82" t="str">
        <f t="shared" si="7"/>
        <v xml:space="preserve">TřasákJarda </v>
      </c>
      <c r="B132" s="82" t="str">
        <f t="shared" si="8"/>
        <v>TřasákHonza</v>
      </c>
      <c r="C132" s="48">
        <v>47</v>
      </c>
      <c r="D132" s="52">
        <v>126</v>
      </c>
      <c r="E132" s="10" t="str">
        <f>VLOOKUP(D132,'Startovka dospeli'!$A:$G,2,FALSE)</f>
        <v xml:space="preserve">Jarda </v>
      </c>
      <c r="F132" s="10" t="str">
        <f>VLOOKUP(D132,'Startovka dospeli'!$A:$G,3,FALSE)</f>
        <v>Třasák</v>
      </c>
      <c r="G132" s="10" t="str">
        <f>VLOOKUP(D132,'Startovka dospeli'!$A:$G,4,FALSE)</f>
        <v>Honza</v>
      </c>
      <c r="H132" s="10" t="str">
        <f>VLOOKUP(D132,'Startovka dospeli'!$A:$G,5,FALSE)</f>
        <v>Třasák</v>
      </c>
      <c r="I132" s="10" t="str">
        <f>VLOOKUP(D132,'Startovka dospeli'!$A:$G,6,FALSE)</f>
        <v>Minya</v>
      </c>
      <c r="J132" s="12" t="str">
        <f>VLOOKUP(D132,'Startovka dospeli'!$A:$G,7,FALSE)</f>
        <v xml:space="preserve">MM 70+ </v>
      </c>
      <c r="K132" s="39" t="s">
        <v>20</v>
      </c>
      <c r="L132" s="39"/>
      <c r="M132" s="39" t="s">
        <v>20</v>
      </c>
      <c r="N132" s="39">
        <v>30</v>
      </c>
      <c r="O132" s="39" t="s">
        <v>20</v>
      </c>
      <c r="P132" s="39" t="s">
        <v>20</v>
      </c>
      <c r="Q132" s="39" t="s">
        <v>20</v>
      </c>
      <c r="R132" s="39" t="s">
        <v>20</v>
      </c>
      <c r="S132" s="39" t="s">
        <v>20</v>
      </c>
      <c r="T132" s="39" t="s">
        <v>20</v>
      </c>
      <c r="U132" s="39" t="s">
        <v>20</v>
      </c>
      <c r="V132" s="39" t="s">
        <v>20</v>
      </c>
      <c r="W132" s="39" t="s">
        <v>20</v>
      </c>
      <c r="X132" s="39"/>
      <c r="Y132" s="39"/>
      <c r="Z132" s="39" t="s">
        <v>20</v>
      </c>
      <c r="AA132" s="39"/>
      <c r="AB132" s="39"/>
      <c r="AC132" s="39" t="s">
        <v>20</v>
      </c>
      <c r="AD132" s="39"/>
      <c r="AE132" s="12">
        <f>IFERROR(VLOOKUP(D132,'logicke ulohy'!A:B,2,FALSE),0)</f>
        <v>20</v>
      </c>
      <c r="AF132" s="12">
        <f t="shared" si="14"/>
        <v>30</v>
      </c>
      <c r="AG132" s="13">
        <f t="shared" si="15"/>
        <v>340</v>
      </c>
      <c r="AH132" s="50">
        <f>VLOOKUP(D132,vyslednycas!A:B,2,FALSE)</f>
        <v>0.12642497685185147</v>
      </c>
      <c r="AI132" s="54">
        <v>7</v>
      </c>
      <c r="AJ132" s="126">
        <v>56</v>
      </c>
      <c r="AK132" s="45">
        <f t="shared" si="9"/>
        <v>3</v>
      </c>
    </row>
    <row r="133" spans="1:37" ht="15.75" thickBot="1">
      <c r="A133" s="82" t="str">
        <f t="shared" si="7"/>
        <v>MatoušekMichal</v>
      </c>
      <c r="B133" s="82" t="str">
        <f t="shared" si="8"/>
        <v>ProcházkaJiří</v>
      </c>
      <c r="C133" s="48">
        <v>48</v>
      </c>
      <c r="D133" s="49">
        <v>1</v>
      </c>
      <c r="E133" s="10" t="str">
        <f>VLOOKUP(D133,'Startovka dospeli'!$A:$G,2,FALSE)</f>
        <v>Michal</v>
      </c>
      <c r="F133" s="10" t="str">
        <f>VLOOKUP(D133,'Startovka dospeli'!$A:$G,3,FALSE)</f>
        <v>Matoušek</v>
      </c>
      <c r="G133" s="10" t="str">
        <f>VLOOKUP(D133,'Startovka dospeli'!$A:$G,4,FALSE)</f>
        <v>Jiří</v>
      </c>
      <c r="H133" s="10" t="str">
        <f>VLOOKUP(D133,'Startovka dospeli'!$A:$G,5,FALSE)</f>
        <v>Procházka</v>
      </c>
      <c r="I133" s="10" t="str">
        <f>VLOOKUP(D133,'Startovka dospeli'!$A:$G,6,FALSE)</f>
        <v>BTK EURO BIKE Praha/Všeradice</v>
      </c>
      <c r="J133" s="12" t="str">
        <f>VLOOKUP(D133,'Startovka dospeli'!$A:$G,7,FALSE)</f>
        <v xml:space="preserve">MM 70+ </v>
      </c>
      <c r="K133" s="39" t="s">
        <v>20</v>
      </c>
      <c r="L133" s="39">
        <v>45</v>
      </c>
      <c r="M133" s="39" t="s">
        <v>20</v>
      </c>
      <c r="N133" s="39">
        <v>30</v>
      </c>
      <c r="O133" s="39" t="s">
        <v>20</v>
      </c>
      <c r="P133" s="39"/>
      <c r="Q133" s="39" t="s">
        <v>20</v>
      </c>
      <c r="R133" s="39" t="s">
        <v>20</v>
      </c>
      <c r="S133" s="39"/>
      <c r="T133" s="39"/>
      <c r="U133" s="39" t="s">
        <v>20</v>
      </c>
      <c r="V133" s="39"/>
      <c r="W133" s="39" t="s">
        <v>20</v>
      </c>
      <c r="X133" s="39" t="s">
        <v>20</v>
      </c>
      <c r="Y133" s="39" t="s">
        <v>20</v>
      </c>
      <c r="Z133" s="39" t="s">
        <v>20</v>
      </c>
      <c r="AA133" s="39"/>
      <c r="AB133" s="39" t="s">
        <v>20</v>
      </c>
      <c r="AC133" s="39" t="s">
        <v>20</v>
      </c>
      <c r="AD133" s="39" t="s">
        <v>20</v>
      </c>
      <c r="AE133" s="12">
        <f>IFERROR(VLOOKUP(D133,'logicke ulohy'!A:B,2,FALSE),0)</f>
        <v>0</v>
      </c>
      <c r="AF133" s="12">
        <f t="shared" si="14"/>
        <v>40</v>
      </c>
      <c r="AG133" s="13">
        <f t="shared" si="15"/>
        <v>335</v>
      </c>
      <c r="AH133" s="50">
        <f>VLOOKUP(D133,vyslednycas!A:B,2,FALSE)</f>
        <v>0.127615451388889</v>
      </c>
      <c r="AI133" s="54">
        <v>8</v>
      </c>
      <c r="AJ133" s="126">
        <v>54</v>
      </c>
      <c r="AK133" s="45">
        <f t="shared" si="9"/>
        <v>4</v>
      </c>
    </row>
    <row r="134" spans="1:37" ht="15.75" thickBot="1">
      <c r="A134" s="82" t="str">
        <f t="shared" si="7"/>
        <v>HájekLubor</v>
      </c>
      <c r="B134" s="82" t="str">
        <f t="shared" si="8"/>
        <v>HabětínPavel</v>
      </c>
      <c r="C134" s="48">
        <v>73</v>
      </c>
      <c r="D134" s="52">
        <v>112</v>
      </c>
      <c r="E134" s="10" t="str">
        <f>VLOOKUP(D134,'Startovka dospeli'!$A:$G,2,FALSE)</f>
        <v>Lubor</v>
      </c>
      <c r="F134" s="10" t="str">
        <f>VLOOKUP(D134,'Startovka dospeli'!$A:$G,3,FALSE)</f>
        <v>Hájek</v>
      </c>
      <c r="G134" s="10" t="str">
        <f>VLOOKUP(D134,'Startovka dospeli'!$A:$G,4,FALSE)</f>
        <v>Pavel</v>
      </c>
      <c r="H134" s="10" t="str">
        <f>VLOOKUP(D134,'Startovka dospeli'!$A:$G,5,FALSE)</f>
        <v>Habětín</v>
      </c>
      <c r="I134" s="10" t="str">
        <f>VLOOKUP(D134,'Startovka dospeli'!$A:$G,6,FALSE)</f>
        <v>WARMPEACE</v>
      </c>
      <c r="J134" s="12" t="str">
        <f>VLOOKUP(D134,'Startovka dospeli'!$A:$G,7,FALSE)</f>
        <v xml:space="preserve">MM 70+ </v>
      </c>
      <c r="K134" s="39" t="s">
        <v>20</v>
      </c>
      <c r="L134" s="39"/>
      <c r="M134" s="39" t="s">
        <v>20</v>
      </c>
      <c r="N134" s="39"/>
      <c r="O134" s="39"/>
      <c r="P134" s="39" t="s">
        <v>20</v>
      </c>
      <c r="Q134" s="39" t="s">
        <v>20</v>
      </c>
      <c r="R134" s="39" t="s">
        <v>20</v>
      </c>
      <c r="S134" s="39" t="s">
        <v>20</v>
      </c>
      <c r="T134" s="39" t="s">
        <v>20</v>
      </c>
      <c r="U134" s="39" t="s">
        <v>20</v>
      </c>
      <c r="V134" s="39" t="s">
        <v>20</v>
      </c>
      <c r="W134" s="39"/>
      <c r="X134" s="39"/>
      <c r="Y134" s="39"/>
      <c r="Z134" s="39"/>
      <c r="AA134" s="39"/>
      <c r="AB134" s="39"/>
      <c r="AC134" s="39" t="s">
        <v>20</v>
      </c>
      <c r="AD134" s="39" t="s">
        <v>20</v>
      </c>
      <c r="AE134" s="12">
        <f>IFERROR(VLOOKUP(D134,'logicke ulohy'!A:B,2,FALSE),0)</f>
        <v>20</v>
      </c>
      <c r="AF134" s="12">
        <f t="shared" si="14"/>
        <v>0</v>
      </c>
      <c r="AG134" s="13">
        <f t="shared" si="15"/>
        <v>290</v>
      </c>
      <c r="AH134" s="50">
        <f>VLOOKUP(D134,vyslednycas!A:B,2,FALSE)</f>
        <v>0.10260403935185158</v>
      </c>
      <c r="AI134" s="54">
        <v>9</v>
      </c>
      <c r="AJ134" s="126">
        <v>52</v>
      </c>
      <c r="AK134" s="45">
        <f t="shared" si="9"/>
        <v>0</v>
      </c>
    </row>
    <row r="135" spans="1:37" ht="15.75" thickBot="1">
      <c r="A135" s="82" t="str">
        <f t="shared" si="7"/>
        <v>TiefenbachJan</v>
      </c>
      <c r="B135" s="82" t="str">
        <f t="shared" si="8"/>
        <v>SoukupRoman</v>
      </c>
      <c r="C135" s="48">
        <v>111</v>
      </c>
      <c r="D135" s="49">
        <v>87</v>
      </c>
      <c r="E135" s="10" t="str">
        <f>VLOOKUP(D135,'Startovka dospeli'!$A:$G,2,FALSE)</f>
        <v>Jan</v>
      </c>
      <c r="F135" s="10" t="str">
        <f>VLOOKUP(D135,'Startovka dospeli'!$A:$G,3,FALSE)</f>
        <v>Tiefenbach</v>
      </c>
      <c r="G135" s="10" t="str">
        <f>VLOOKUP(D135,'Startovka dospeli'!$A:$G,4,FALSE)</f>
        <v>Roman</v>
      </c>
      <c r="H135" s="10" t="str">
        <f>VLOOKUP(D135,'Startovka dospeli'!$A:$G,5,FALSE)</f>
        <v>Soukup</v>
      </c>
      <c r="I135" s="10">
        <f>VLOOKUP(D135,'Startovka dospeli'!$A:$G,6,FALSE)</f>
        <v>0</v>
      </c>
      <c r="J135" s="12" t="str">
        <f>VLOOKUP(D135,'Startovka dospeli'!$A:$G,7,FALSE)</f>
        <v xml:space="preserve">MM 70+ </v>
      </c>
      <c r="K135" s="39" t="s">
        <v>20</v>
      </c>
      <c r="L135" s="39">
        <v>30</v>
      </c>
      <c r="M135" s="39" t="s">
        <v>20</v>
      </c>
      <c r="N135" s="39">
        <v>30</v>
      </c>
      <c r="O135" s="39" t="s">
        <v>20</v>
      </c>
      <c r="P135" s="39"/>
      <c r="Q135" s="39" t="s">
        <v>20</v>
      </c>
      <c r="R135" s="39"/>
      <c r="S135" s="39"/>
      <c r="T135" s="39"/>
      <c r="U135" s="39" t="s">
        <v>20</v>
      </c>
      <c r="V135" s="39"/>
      <c r="W135" s="39" t="s">
        <v>20</v>
      </c>
      <c r="X135" s="39" t="s">
        <v>20</v>
      </c>
      <c r="Y135" s="39" t="s">
        <v>20</v>
      </c>
      <c r="Z135" s="39" t="s">
        <v>20</v>
      </c>
      <c r="AA135" s="39" t="s">
        <v>20</v>
      </c>
      <c r="AB135" s="39" t="s">
        <v>20</v>
      </c>
      <c r="AC135" s="39" t="s">
        <v>20</v>
      </c>
      <c r="AD135" s="39"/>
      <c r="AE135" s="12">
        <f>IFERROR(VLOOKUP(D135,'logicke ulohy'!A:B,2,FALSE),0)</f>
        <v>10</v>
      </c>
      <c r="AF135" s="12">
        <f t="shared" si="14"/>
        <v>110</v>
      </c>
      <c r="AG135" s="13">
        <f t="shared" si="15"/>
        <v>210</v>
      </c>
      <c r="AH135" s="50">
        <f>VLOOKUP(D135,vyslednycas!A:B,2,FALSE)</f>
        <v>0.13244990740740789</v>
      </c>
      <c r="AI135" s="54">
        <v>10</v>
      </c>
      <c r="AJ135" s="126">
        <v>50</v>
      </c>
      <c r="AK135" s="45">
        <f t="shared" si="9"/>
        <v>11</v>
      </c>
    </row>
    <row r="136" spans="1:37" ht="15.75" thickBot="1">
      <c r="A136" s="82" t="str">
        <f t="shared" si="7"/>
        <v>BereckýŠtefan</v>
      </c>
      <c r="B136" s="82" t="str">
        <f t="shared" si="8"/>
        <v>NadějePetr</v>
      </c>
      <c r="C136" s="48">
        <v>133</v>
      </c>
      <c r="D136" s="52">
        <v>72</v>
      </c>
      <c r="E136" s="10" t="str">
        <f>VLOOKUP(D136,'Startovka dospeli'!$A:$G,2,FALSE)</f>
        <v>Štefan</v>
      </c>
      <c r="F136" s="10" t="str">
        <f>VLOOKUP(D136,'Startovka dospeli'!$A:$G,3,FALSE)</f>
        <v>Berecký</v>
      </c>
      <c r="G136" s="10" t="str">
        <f>VLOOKUP(D136,'Startovka dospeli'!$A:$G,4,FALSE)</f>
        <v>Petr</v>
      </c>
      <c r="H136" s="10" t="str">
        <f>VLOOKUP(D136,'Startovka dospeli'!$A:$G,5,FALSE)</f>
        <v>Naděje</v>
      </c>
      <c r="I136" s="10" t="str">
        <f>VLOOKUP(D136,'Startovka dospeli'!$A:$G,6,FALSE)</f>
        <v>pedál BIKE</v>
      </c>
      <c r="J136" s="12" t="str">
        <f>VLOOKUP(D136,'Startovka dospeli'!$A:$G,7,FALSE)</f>
        <v xml:space="preserve">MM 70+ </v>
      </c>
      <c r="K136" s="39" t="s">
        <v>20</v>
      </c>
      <c r="L136" s="39">
        <v>40</v>
      </c>
      <c r="M136" s="39" t="s">
        <v>20</v>
      </c>
      <c r="N136" s="39">
        <v>40</v>
      </c>
      <c r="O136" s="39" t="s">
        <v>20</v>
      </c>
      <c r="P136" s="39" t="s">
        <v>20</v>
      </c>
      <c r="Q136" s="39" t="s">
        <v>20</v>
      </c>
      <c r="R136" s="39" t="s">
        <v>20</v>
      </c>
      <c r="S136" s="39" t="s">
        <v>20</v>
      </c>
      <c r="T136" s="39" t="s">
        <v>20</v>
      </c>
      <c r="U136" s="39" t="s">
        <v>20</v>
      </c>
      <c r="V136" s="39" t="s">
        <v>20</v>
      </c>
      <c r="W136" s="39" t="s">
        <v>20</v>
      </c>
      <c r="X136" s="39"/>
      <c r="Y136" s="39"/>
      <c r="Z136" s="39" t="s">
        <v>20</v>
      </c>
      <c r="AA136" s="39" t="s">
        <v>20</v>
      </c>
      <c r="AB136" s="39" t="s">
        <v>20</v>
      </c>
      <c r="AC136" s="39" t="s">
        <v>20</v>
      </c>
      <c r="AD136" s="39" t="s">
        <v>20</v>
      </c>
      <c r="AE136" s="12">
        <f>IFERROR(VLOOKUP(D136,'logicke ulohy'!A:B,2,FALSE),0)</f>
        <v>20</v>
      </c>
      <c r="AF136" s="12">
        <f t="shared" si="14"/>
        <v>410</v>
      </c>
      <c r="AG136" s="13">
        <f t="shared" si="15"/>
        <v>50</v>
      </c>
      <c r="AH136" s="50">
        <f>VLOOKUP(D136,vyslednycas!A:B,2,FALSE)</f>
        <v>0.15316429398148143</v>
      </c>
      <c r="AI136" s="54">
        <v>11</v>
      </c>
      <c r="AJ136" s="126">
        <v>48</v>
      </c>
      <c r="AK136" s="45">
        <f t="shared" si="9"/>
        <v>41</v>
      </c>
    </row>
    <row r="137" spans="1:37" ht="15.75" thickBot="1">
      <c r="A137" s="82" t="str">
        <f t="shared" si="7"/>
        <v>MatouškováMarkéta</v>
      </c>
      <c r="B137" s="82" t="str">
        <f t="shared" si="8"/>
        <v>MatouškováMichaela</v>
      </c>
      <c r="C137" s="48">
        <v>14</v>
      </c>
      <c r="D137" s="49">
        <v>8</v>
      </c>
      <c r="E137" s="10" t="str">
        <f>VLOOKUP(D137,'Startovka dospeli'!$A:$G,2,FALSE)</f>
        <v>Markéta</v>
      </c>
      <c r="F137" s="10" t="str">
        <f>VLOOKUP(D137,'Startovka dospeli'!$A:$G,3,FALSE)</f>
        <v>Matoušková</v>
      </c>
      <c r="G137" s="10" t="str">
        <f>VLOOKUP(D137,'Startovka dospeli'!$A:$G,4,FALSE)</f>
        <v>Michaela</v>
      </c>
      <c r="H137" s="10" t="str">
        <f>VLOOKUP(D137,'Startovka dospeli'!$A:$G,5,FALSE)</f>
        <v>Matoušková</v>
      </c>
      <c r="I137" s="10" t="str">
        <f>VLOOKUP(D137,'Startovka dospeli'!$A:$G,6,FALSE)</f>
        <v>BTK EURO BIKE Praha</v>
      </c>
      <c r="J137" s="12" t="str">
        <f>VLOOKUP(D137,'Startovka dospeli'!$A:$G,7,FALSE)</f>
        <v>ŽŽ 60</v>
      </c>
      <c r="K137" s="39" t="s">
        <v>20</v>
      </c>
      <c r="L137" s="39">
        <v>30</v>
      </c>
      <c r="M137" s="39" t="s">
        <v>20</v>
      </c>
      <c r="N137" s="39">
        <v>30</v>
      </c>
      <c r="O137" s="39" t="s">
        <v>20</v>
      </c>
      <c r="P137" s="39"/>
      <c r="Q137" s="39" t="s">
        <v>20</v>
      </c>
      <c r="R137" s="39" t="s">
        <v>20</v>
      </c>
      <c r="S137" s="39" t="s">
        <v>20</v>
      </c>
      <c r="T137" s="39"/>
      <c r="U137" s="39" t="s">
        <v>20</v>
      </c>
      <c r="V137" s="39"/>
      <c r="W137" s="39" t="s">
        <v>20</v>
      </c>
      <c r="X137" s="39" t="s">
        <v>20</v>
      </c>
      <c r="Y137" s="39" t="s">
        <v>20</v>
      </c>
      <c r="Z137" s="39"/>
      <c r="AA137" s="39" t="s">
        <v>20</v>
      </c>
      <c r="AB137" s="39" t="s">
        <v>20</v>
      </c>
      <c r="AC137" s="39" t="s">
        <v>20</v>
      </c>
      <c r="AD137" s="39"/>
      <c r="AE137" s="12">
        <f>IFERROR(VLOOKUP(D137,'logicke ulohy'!A:B,2,FALSE),0)</f>
        <v>30</v>
      </c>
      <c r="AF137" s="12">
        <f t="shared" si="14"/>
        <v>0</v>
      </c>
      <c r="AG137" s="13">
        <f t="shared" si="15"/>
        <v>420</v>
      </c>
      <c r="AH137" s="50">
        <f>VLOOKUP(D137,vyslednycas!A:B,2,FALSE)</f>
        <v>0.12236886574074067</v>
      </c>
      <c r="AI137" s="15">
        <v>1</v>
      </c>
      <c r="AJ137" s="126">
        <v>80</v>
      </c>
      <c r="AK137" s="45">
        <f t="shared" si="9"/>
        <v>0</v>
      </c>
    </row>
    <row r="138" spans="1:37" ht="15.75" thickBot="1">
      <c r="A138" s="82" t="str">
        <f t="shared" ref="A138:A156" si="16">F138&amp;E138</f>
        <v>HausmannováKlára</v>
      </c>
      <c r="B138" s="82" t="str">
        <f t="shared" ref="B138:B156" si="17">H138&amp;G138</f>
        <v>TrčkováHelena</v>
      </c>
      <c r="C138" s="48">
        <v>36</v>
      </c>
      <c r="D138" s="52">
        <v>42</v>
      </c>
      <c r="E138" s="10" t="str">
        <f>VLOOKUP(D138,'Startovka dospeli'!$A:$G,2,FALSE)</f>
        <v>Klára</v>
      </c>
      <c r="F138" s="10" t="str">
        <f>VLOOKUP(D138,'Startovka dospeli'!$A:$G,3,FALSE)</f>
        <v>Hausmannová</v>
      </c>
      <c r="G138" s="10" t="str">
        <f>VLOOKUP(D138,'Startovka dospeli'!$A:$G,4,FALSE)</f>
        <v>Helena</v>
      </c>
      <c r="H138" s="10" t="str">
        <f>VLOOKUP(D138,'Startovka dospeli'!$A:$G,5,FALSE)</f>
        <v>Trčková</v>
      </c>
      <c r="I138" s="10" t="str">
        <f>VLOOKUP(D138,'Startovka dospeli'!$A:$G,6,FALSE)</f>
        <v>Větrnice</v>
      </c>
      <c r="J138" s="12" t="str">
        <f>VLOOKUP(D138,'Startovka dospeli'!$A:$G,7,FALSE)</f>
        <v>ŽŽ 60</v>
      </c>
      <c r="K138" s="39" t="s">
        <v>20</v>
      </c>
      <c r="L138" s="39"/>
      <c r="M138" s="39" t="s">
        <v>20</v>
      </c>
      <c r="N138" s="39">
        <v>30</v>
      </c>
      <c r="O138" s="39" t="s">
        <v>20</v>
      </c>
      <c r="P138" s="39" t="s">
        <v>20</v>
      </c>
      <c r="Q138" s="39" t="s">
        <v>20</v>
      </c>
      <c r="R138" s="39" t="s">
        <v>20</v>
      </c>
      <c r="S138" s="39" t="s">
        <v>20</v>
      </c>
      <c r="T138" s="39" t="s">
        <v>20</v>
      </c>
      <c r="U138" s="39" t="s">
        <v>20</v>
      </c>
      <c r="V138" s="39" t="s">
        <v>20</v>
      </c>
      <c r="W138" s="39" t="s">
        <v>20</v>
      </c>
      <c r="X138" s="39"/>
      <c r="Y138" s="39"/>
      <c r="Z138" s="39"/>
      <c r="AA138" s="39"/>
      <c r="AB138" s="39"/>
      <c r="AC138" s="39" t="s">
        <v>20</v>
      </c>
      <c r="AD138" s="39"/>
      <c r="AE138" s="12">
        <f>IFERROR(VLOOKUP(D138,'logicke ulohy'!A:B,2,FALSE),0)</f>
        <v>20</v>
      </c>
      <c r="AF138" s="12">
        <f t="shared" si="14"/>
        <v>0</v>
      </c>
      <c r="AG138" s="13">
        <f t="shared" si="15"/>
        <v>360</v>
      </c>
      <c r="AH138" s="50">
        <f>VLOOKUP(D138,vyslednycas!A:B,2,FALSE)</f>
        <v>0.12109449074074111</v>
      </c>
      <c r="AI138" s="15">
        <v>2</v>
      </c>
      <c r="AJ138" s="126">
        <v>75</v>
      </c>
      <c r="AK138" s="45">
        <f t="shared" ref="AK138:AK156" si="18">IF(AH138&lt;=$AJ$5,0,ROUNDUP((AH138-$AJ$5)*60*24,0))</f>
        <v>0</v>
      </c>
    </row>
    <row r="139" spans="1:37" ht="15.75" thickBot="1">
      <c r="A139" s="82" t="str">
        <f t="shared" si="16"/>
        <v>ČepováDenisa</v>
      </c>
      <c r="B139" s="82" t="str">
        <f t="shared" si="17"/>
        <v>ČepováDaniela</v>
      </c>
      <c r="C139" s="48">
        <v>64</v>
      </c>
      <c r="D139" s="49">
        <v>116</v>
      </c>
      <c r="E139" s="10" t="str">
        <f>VLOOKUP(D139,'Startovka dospeli'!$A:$G,2,FALSE)</f>
        <v>Denisa</v>
      </c>
      <c r="F139" s="10" t="str">
        <f>VLOOKUP(D139,'Startovka dospeli'!$A:$G,3,FALSE)</f>
        <v>Čepová</v>
      </c>
      <c r="G139" s="10" t="str">
        <f>VLOOKUP(D139,'Startovka dospeli'!$A:$G,4,FALSE)</f>
        <v>Daniela</v>
      </c>
      <c r="H139" s="10" t="str">
        <f>VLOOKUP(D139,'Startovka dospeli'!$A:$G,5,FALSE)</f>
        <v>Čepová</v>
      </c>
      <c r="I139" s="10" t="str">
        <f>VLOOKUP(D139,'Startovka dospeli'!$A:$G,6,FALSE)</f>
        <v>WARMPEACE</v>
      </c>
      <c r="J139" s="12" t="str">
        <f>VLOOKUP(D139,'Startovka dospeli'!$A:$G,7,FALSE)</f>
        <v>ŽŽ 60</v>
      </c>
      <c r="K139" s="39" t="s">
        <v>20</v>
      </c>
      <c r="L139" s="39">
        <v>40</v>
      </c>
      <c r="M139" s="39" t="s">
        <v>20</v>
      </c>
      <c r="N139" s="39">
        <v>30</v>
      </c>
      <c r="O139" s="39" t="s">
        <v>20</v>
      </c>
      <c r="P139" s="39" t="s">
        <v>20</v>
      </c>
      <c r="Q139" s="39"/>
      <c r="R139" s="39"/>
      <c r="S139" s="39"/>
      <c r="T139" s="39" t="s">
        <v>20</v>
      </c>
      <c r="U139" s="39"/>
      <c r="V139" s="39"/>
      <c r="W139" s="39" t="s">
        <v>20</v>
      </c>
      <c r="X139" s="39"/>
      <c r="Y139" s="39" t="s">
        <v>20</v>
      </c>
      <c r="Z139" s="39"/>
      <c r="AA139" s="39" t="s">
        <v>20</v>
      </c>
      <c r="AB139" s="39"/>
      <c r="AC139" s="39" t="s">
        <v>20</v>
      </c>
      <c r="AD139" s="39" t="s">
        <v>20</v>
      </c>
      <c r="AE139" s="12">
        <f>IFERROR(VLOOKUP(D139,'logicke ulohy'!A:B,2,FALSE),0)</f>
        <v>30</v>
      </c>
      <c r="AF139" s="12">
        <f t="shared" si="14"/>
        <v>0</v>
      </c>
      <c r="AG139" s="13">
        <f t="shared" si="15"/>
        <v>310</v>
      </c>
      <c r="AH139" s="50">
        <f>VLOOKUP(D139,vyslednycas!A:B,2,FALSE)</f>
        <v>0.1183965277777777</v>
      </c>
      <c r="AI139" s="15">
        <v>3</v>
      </c>
      <c r="AJ139" s="126">
        <v>70</v>
      </c>
      <c r="AK139" s="45">
        <f t="shared" si="18"/>
        <v>0</v>
      </c>
    </row>
    <row r="140" spans="1:37" ht="15.75" thickBot="1">
      <c r="A140" s="82" t="str">
        <f t="shared" si="16"/>
        <v>HusenskáVeronika</v>
      </c>
      <c r="B140" s="82" t="str">
        <f t="shared" si="17"/>
        <v>KrutskáVeronika</v>
      </c>
      <c r="C140" s="48">
        <v>79</v>
      </c>
      <c r="D140" s="52">
        <v>99</v>
      </c>
      <c r="E140" s="10" t="str">
        <f>VLOOKUP(D140,'Startovka dospeli'!$A:$G,2,FALSE)</f>
        <v>Veronika</v>
      </c>
      <c r="F140" s="10" t="str">
        <f>VLOOKUP(D140,'Startovka dospeli'!$A:$G,3,FALSE)</f>
        <v>Husenská</v>
      </c>
      <c r="G140" s="10" t="str">
        <f>VLOOKUP(D140,'Startovka dospeli'!$A:$G,4,FALSE)</f>
        <v>Veronika</v>
      </c>
      <c r="H140" s="10" t="str">
        <f>VLOOKUP(D140,'Startovka dospeli'!$A:$G,5,FALSE)</f>
        <v>Krutská</v>
      </c>
      <c r="I140" s="10" t="str">
        <f>VLOOKUP(D140,'Startovka dospeli'!$A:$G,6,FALSE)</f>
        <v>Dolce Gang</v>
      </c>
      <c r="J140" s="12" t="str">
        <f>VLOOKUP(D140,'Startovka dospeli'!$A:$G,7,FALSE)</f>
        <v>ŽŽ 60</v>
      </c>
      <c r="K140" s="39" t="s">
        <v>20</v>
      </c>
      <c r="L140" s="39"/>
      <c r="M140" s="39" t="s">
        <v>20</v>
      </c>
      <c r="N140" s="39">
        <v>30</v>
      </c>
      <c r="O140" s="39" t="s">
        <v>20</v>
      </c>
      <c r="P140" s="39" t="s">
        <v>20</v>
      </c>
      <c r="Q140" s="39" t="s">
        <v>20</v>
      </c>
      <c r="R140" s="39" t="s">
        <v>20</v>
      </c>
      <c r="S140" s="39" t="s">
        <v>20</v>
      </c>
      <c r="T140" s="39"/>
      <c r="U140" s="39" t="s">
        <v>20</v>
      </c>
      <c r="V140" s="39"/>
      <c r="W140" s="39"/>
      <c r="X140" s="39"/>
      <c r="Y140" s="39"/>
      <c r="Z140" s="39" t="s">
        <v>20</v>
      </c>
      <c r="AA140" s="39"/>
      <c r="AB140" s="39"/>
      <c r="AC140" s="39"/>
      <c r="AD140" s="39" t="s">
        <v>20</v>
      </c>
      <c r="AE140" s="12">
        <f>IFERROR(VLOOKUP(D140,'logicke ulohy'!A:B,2,FALSE),0)</f>
        <v>10</v>
      </c>
      <c r="AF140" s="12">
        <f t="shared" si="14"/>
        <v>40</v>
      </c>
      <c r="AG140" s="13">
        <f t="shared" si="15"/>
        <v>290</v>
      </c>
      <c r="AH140" s="50">
        <f>VLOOKUP(D140,vyslednycas!A:B,2,FALSE)</f>
        <v>0.12763052083333323</v>
      </c>
      <c r="AI140" s="15">
        <v>4</v>
      </c>
      <c r="AJ140" s="126">
        <v>65</v>
      </c>
      <c r="AK140" s="45">
        <f t="shared" si="18"/>
        <v>4</v>
      </c>
    </row>
    <row r="141" spans="1:37" ht="15.75" thickBot="1">
      <c r="A141" s="82" t="str">
        <f t="shared" si="16"/>
        <v>GurovičováAnna</v>
      </c>
      <c r="B141" s="82" t="str">
        <f t="shared" si="17"/>
        <v>ChudáVeronika</v>
      </c>
      <c r="C141" s="48">
        <v>83</v>
      </c>
      <c r="D141" s="49">
        <v>68</v>
      </c>
      <c r="E141" s="10" t="str">
        <f>VLOOKUP(D141,'Startovka dospeli'!$A:$G,2,FALSE)</f>
        <v>Anna</v>
      </c>
      <c r="F141" s="10" t="str">
        <f>VLOOKUP(D141,'Startovka dospeli'!$A:$G,3,FALSE)</f>
        <v>Gurovičová</v>
      </c>
      <c r="G141" s="10" t="str">
        <f>VLOOKUP(D141,'Startovka dospeli'!$A:$G,4,FALSE)</f>
        <v>Veronika</v>
      </c>
      <c r="H141" s="10" t="str">
        <f>VLOOKUP(D141,'Startovka dospeli'!$A:$G,5,FALSE)</f>
        <v>Chudá</v>
      </c>
      <c r="I141" s="10" t="str">
        <f>VLOOKUP(D141,'Startovka dospeli'!$A:$G,6,FALSE)</f>
        <v>Caterpillars</v>
      </c>
      <c r="J141" s="12" t="str">
        <f>VLOOKUP(D141,'Startovka dospeli'!$A:$G,7,FALSE)</f>
        <v>ŽŽ 60</v>
      </c>
      <c r="K141" s="39" t="s">
        <v>20</v>
      </c>
      <c r="L141" s="39"/>
      <c r="M141" s="39" t="s">
        <v>20</v>
      </c>
      <c r="N141" s="39">
        <v>30</v>
      </c>
      <c r="O141" s="39" t="s">
        <v>20</v>
      </c>
      <c r="P141" s="39" t="s">
        <v>20</v>
      </c>
      <c r="Q141" s="39"/>
      <c r="R141" s="39"/>
      <c r="S141" s="39"/>
      <c r="T141" s="39"/>
      <c r="U141" s="39"/>
      <c r="V141" s="39" t="s">
        <v>20</v>
      </c>
      <c r="W141" s="39" t="s">
        <v>20</v>
      </c>
      <c r="X141" s="39" t="s">
        <v>20</v>
      </c>
      <c r="Y141" s="39" t="s">
        <v>20</v>
      </c>
      <c r="Z141" s="39" t="s">
        <v>20</v>
      </c>
      <c r="AA141" s="39" t="s">
        <v>20</v>
      </c>
      <c r="AB141" s="39"/>
      <c r="AC141" s="39" t="s">
        <v>20</v>
      </c>
      <c r="AD141" s="39"/>
      <c r="AE141" s="12">
        <f>IFERROR(VLOOKUP(D141,'logicke ulohy'!A:B,2,FALSE),0)</f>
        <v>20</v>
      </c>
      <c r="AF141" s="12">
        <f t="shared" si="14"/>
        <v>0</v>
      </c>
      <c r="AG141" s="13">
        <f t="shared" si="15"/>
        <v>270</v>
      </c>
      <c r="AH141" s="50">
        <f>VLOOKUP(D141,vyslednycas!A:B,2,FALSE)</f>
        <v>0.11766332175925931</v>
      </c>
      <c r="AI141" s="15">
        <v>5</v>
      </c>
      <c r="AJ141" s="127">
        <v>60</v>
      </c>
      <c r="AK141" s="45">
        <f t="shared" si="18"/>
        <v>0</v>
      </c>
    </row>
    <row r="142" spans="1:37" ht="15.75" thickBot="1">
      <c r="A142" s="82" t="str">
        <f t="shared" si="16"/>
        <v>NešporováEva</v>
      </c>
      <c r="B142" s="82" t="str">
        <f t="shared" si="17"/>
        <v>SesztákováKamila</v>
      </c>
      <c r="C142" s="48">
        <v>84</v>
      </c>
      <c r="D142" s="52">
        <v>17</v>
      </c>
      <c r="E142" s="10" t="str">
        <f>VLOOKUP(D142,'Startovka dospeli'!$A:$G,2,FALSE)</f>
        <v>Eva</v>
      </c>
      <c r="F142" s="10" t="str">
        <f>VLOOKUP(D142,'Startovka dospeli'!$A:$G,3,FALSE)</f>
        <v>Nešporová</v>
      </c>
      <c r="G142" s="10" t="str">
        <f>VLOOKUP(D142,'Startovka dospeli'!$A:$G,4,FALSE)</f>
        <v>Kamila</v>
      </c>
      <c r="H142" s="10" t="str">
        <f>VLOOKUP(D142,'Startovka dospeli'!$A:$G,5,FALSE)</f>
        <v>Sesztáková</v>
      </c>
      <c r="I142" s="10" t="str">
        <f>VLOOKUP(D142,'Startovka dospeli'!$A:$G,6,FALSE)</f>
        <v>MŮRY</v>
      </c>
      <c r="J142" s="12" t="str">
        <f>VLOOKUP(D142,'Startovka dospeli'!$A:$G,7,FALSE)</f>
        <v>ŽŽ 60</v>
      </c>
      <c r="K142" s="39" t="s">
        <v>20</v>
      </c>
      <c r="L142" s="39"/>
      <c r="M142" s="39" t="s">
        <v>20</v>
      </c>
      <c r="N142" s="39">
        <v>30</v>
      </c>
      <c r="O142" s="39"/>
      <c r="P142" s="39" t="s">
        <v>20</v>
      </c>
      <c r="Q142" s="39" t="s">
        <v>20</v>
      </c>
      <c r="R142" s="39" t="s">
        <v>20</v>
      </c>
      <c r="S142" s="39" t="s">
        <v>20</v>
      </c>
      <c r="T142" s="39" t="s">
        <v>20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12">
        <f>IFERROR(VLOOKUP(D142,'logicke ulohy'!A:B,2,FALSE),0)</f>
        <v>20</v>
      </c>
      <c r="AF142" s="12">
        <f t="shared" si="14"/>
        <v>0</v>
      </c>
      <c r="AG142" s="13">
        <f t="shared" si="15"/>
        <v>270</v>
      </c>
      <c r="AH142" s="50">
        <f>VLOOKUP(D142,vyslednycas!A:B,2,FALSE)</f>
        <v>0.12336994212962946</v>
      </c>
      <c r="AI142" s="15">
        <v>6</v>
      </c>
      <c r="AJ142" s="126">
        <v>58</v>
      </c>
      <c r="AK142" s="45">
        <f t="shared" si="18"/>
        <v>0</v>
      </c>
    </row>
    <row r="143" spans="1:37" ht="15.75" thickBot="1">
      <c r="A143" s="82" t="str">
        <f t="shared" si="16"/>
        <v>TomicováAndrea</v>
      </c>
      <c r="B143" s="82" t="str">
        <f t="shared" si="17"/>
        <v>BoškováTereza</v>
      </c>
      <c r="C143" s="48">
        <v>102</v>
      </c>
      <c r="D143" s="49">
        <v>76</v>
      </c>
      <c r="E143" s="10" t="str">
        <f>VLOOKUP(D143,'Startovka dospeli'!$A:$G,2,FALSE)</f>
        <v>Andrea</v>
      </c>
      <c r="F143" s="10" t="str">
        <f>VLOOKUP(D143,'Startovka dospeli'!$A:$G,3,FALSE)</f>
        <v>Tomicová</v>
      </c>
      <c r="G143" s="10" t="str">
        <f>VLOOKUP(D143,'Startovka dospeli'!$A:$G,4,FALSE)</f>
        <v>Tereza</v>
      </c>
      <c r="H143" s="10" t="str">
        <f>VLOOKUP(D143,'Startovka dospeli'!$A:$G,5,FALSE)</f>
        <v>Bošková</v>
      </c>
      <c r="I143" s="10">
        <f>VLOOKUP(D143,'Startovka dospeli'!$A:$G,6,FALSE)</f>
        <v>0</v>
      </c>
      <c r="J143" s="12" t="str">
        <f>VLOOKUP(D143,'Startovka dospeli'!$A:$G,7,FALSE)</f>
        <v>ŽŽ 60</v>
      </c>
      <c r="K143" s="39" t="s">
        <v>20</v>
      </c>
      <c r="L143" s="39"/>
      <c r="M143" s="39"/>
      <c r="N143" s="39"/>
      <c r="O143" s="39"/>
      <c r="P143" s="39" t="s">
        <v>20</v>
      </c>
      <c r="Q143" s="39" t="s">
        <v>20</v>
      </c>
      <c r="R143" s="39" t="s">
        <v>20</v>
      </c>
      <c r="S143" s="39" t="s">
        <v>20</v>
      </c>
      <c r="T143" s="39" t="s">
        <v>20</v>
      </c>
      <c r="U143" s="39" t="s">
        <v>20</v>
      </c>
      <c r="V143" s="39" t="s">
        <v>20</v>
      </c>
      <c r="W143" s="39"/>
      <c r="X143" s="39"/>
      <c r="Y143" s="39"/>
      <c r="Z143" s="39"/>
      <c r="AA143" s="39"/>
      <c r="AB143" s="39"/>
      <c r="AC143" s="39" t="s">
        <v>20</v>
      </c>
      <c r="AD143" s="39" t="s">
        <v>20</v>
      </c>
      <c r="AE143" s="12">
        <f>IFERROR(VLOOKUP(D143,'logicke ulohy'!A:B,2,FALSE),0)</f>
        <v>20</v>
      </c>
      <c r="AF143" s="12">
        <f t="shared" si="14"/>
        <v>0</v>
      </c>
      <c r="AG143" s="13">
        <f t="shared" si="15"/>
        <v>240</v>
      </c>
      <c r="AH143" s="50">
        <f>VLOOKUP(D143,vyslednycas!A:B,2,FALSE)</f>
        <v>0.11968708333333353</v>
      </c>
      <c r="AI143" s="15">
        <v>7</v>
      </c>
      <c r="AJ143" s="126">
        <v>56</v>
      </c>
      <c r="AK143" s="45">
        <f t="shared" si="18"/>
        <v>0</v>
      </c>
    </row>
    <row r="144" spans="1:37" ht="15.75" thickBot="1">
      <c r="A144" s="82" t="str">
        <f t="shared" si="16"/>
        <v xml:space="preserve">NýdrováVeronika </v>
      </c>
      <c r="B144" s="82" t="str">
        <f t="shared" si="17"/>
        <v xml:space="preserve">ZagorováLucie </v>
      </c>
      <c r="C144" s="48">
        <v>103</v>
      </c>
      <c r="D144" s="52">
        <v>71</v>
      </c>
      <c r="E144" s="10" t="str">
        <f>VLOOKUP(D144,'Startovka dospeli'!$A:$G,2,FALSE)</f>
        <v xml:space="preserve">Veronika </v>
      </c>
      <c r="F144" s="10" t="str">
        <f>VLOOKUP(D144,'Startovka dospeli'!$A:$G,3,FALSE)</f>
        <v>Nýdrová</v>
      </c>
      <c r="G144" s="10" t="str">
        <f>VLOOKUP(D144,'Startovka dospeli'!$A:$G,4,FALSE)</f>
        <v xml:space="preserve">Lucie </v>
      </c>
      <c r="H144" s="10" t="str">
        <f>VLOOKUP(D144,'Startovka dospeli'!$A:$G,5,FALSE)</f>
        <v>Zagorová</v>
      </c>
      <c r="I144" s="10" t="str">
        <f>VLOOKUP(D144,'Startovka dospeli'!$A:$G,6,FALSE)</f>
        <v>Fantastická dvojka</v>
      </c>
      <c r="J144" s="12" t="str">
        <f>VLOOKUP(D144,'Startovka dospeli'!$A:$G,7,FALSE)</f>
        <v>ŽŽ 60</v>
      </c>
      <c r="K144" s="39" t="s">
        <v>20</v>
      </c>
      <c r="L144" s="39"/>
      <c r="M144" s="39" t="s">
        <v>20</v>
      </c>
      <c r="N144" s="39"/>
      <c r="O144" s="39"/>
      <c r="P144" s="39" t="s">
        <v>20</v>
      </c>
      <c r="Q144" s="39" t="s">
        <v>20</v>
      </c>
      <c r="R144" s="39" t="s">
        <v>20</v>
      </c>
      <c r="S144" s="39" t="s">
        <v>20</v>
      </c>
      <c r="T144" s="39" t="s">
        <v>20</v>
      </c>
      <c r="U144" s="39" t="s">
        <v>20</v>
      </c>
      <c r="V144" s="39"/>
      <c r="W144" s="39"/>
      <c r="X144" s="39"/>
      <c r="Y144" s="39"/>
      <c r="Z144" s="39"/>
      <c r="AA144" s="39"/>
      <c r="AB144" s="39"/>
      <c r="AC144" s="39" t="s">
        <v>20</v>
      </c>
      <c r="AD144" s="39" t="s">
        <v>20</v>
      </c>
      <c r="AE144" s="12">
        <f>IFERROR(VLOOKUP(D144,'logicke ulohy'!A:B,2,FALSE),0)</f>
        <v>20</v>
      </c>
      <c r="AF144" s="12">
        <f t="shared" si="14"/>
        <v>40</v>
      </c>
      <c r="AG144" s="13">
        <f t="shared" si="15"/>
        <v>240</v>
      </c>
      <c r="AH144" s="50">
        <f>VLOOKUP(D144,vyslednycas!A:B,2,FALSE)</f>
        <v>0.12725531250000041</v>
      </c>
      <c r="AI144" s="15">
        <v>8</v>
      </c>
      <c r="AJ144" s="126">
        <v>54</v>
      </c>
      <c r="AK144" s="45">
        <f t="shared" si="18"/>
        <v>4</v>
      </c>
    </row>
    <row r="145" spans="1:37" ht="15.75" thickBot="1">
      <c r="A145" s="82" t="str">
        <f t="shared" si="16"/>
        <v>ZahradníkováPavla</v>
      </c>
      <c r="B145" s="82" t="str">
        <f t="shared" si="17"/>
        <v>DundáčkováSylvie</v>
      </c>
      <c r="C145" s="48">
        <v>106</v>
      </c>
      <c r="D145" s="49">
        <v>115</v>
      </c>
      <c r="E145" s="10" t="str">
        <f>VLOOKUP(D145,'Startovka dospeli'!$A:$G,2,FALSE)</f>
        <v>Pavla</v>
      </c>
      <c r="F145" s="10" t="str">
        <f>VLOOKUP(D145,'Startovka dospeli'!$A:$G,3,FALSE)</f>
        <v>Zahradníková</v>
      </c>
      <c r="G145" s="10" t="str">
        <f>VLOOKUP(D145,'Startovka dospeli'!$A:$G,4,FALSE)</f>
        <v>Sylvie</v>
      </c>
      <c r="H145" s="10" t="str">
        <f>VLOOKUP(D145,'Startovka dospeli'!$A:$G,5,FALSE)</f>
        <v>Dundáčková</v>
      </c>
      <c r="I145" s="10" t="str">
        <f>VLOOKUP(D145,'Startovka dospeli'!$A:$G,6,FALSE)</f>
        <v>Jedem s medem</v>
      </c>
      <c r="J145" s="12" t="str">
        <f>VLOOKUP(D145,'Startovka dospeli'!$A:$G,7,FALSE)</f>
        <v>ŽŽ 60</v>
      </c>
      <c r="K145" s="39" t="s">
        <v>20</v>
      </c>
      <c r="L145" s="39">
        <v>40</v>
      </c>
      <c r="M145" s="39" t="s">
        <v>20</v>
      </c>
      <c r="N145" s="39">
        <v>30</v>
      </c>
      <c r="O145" s="39" t="s">
        <v>20</v>
      </c>
      <c r="P145" s="39" t="s">
        <v>20</v>
      </c>
      <c r="Q145" s="39"/>
      <c r="R145" s="39"/>
      <c r="S145" s="39"/>
      <c r="T145" s="39"/>
      <c r="U145" s="39"/>
      <c r="V145" s="39" t="s">
        <v>20</v>
      </c>
      <c r="W145" s="39" t="s">
        <v>20</v>
      </c>
      <c r="X145" s="39" t="s">
        <v>20</v>
      </c>
      <c r="Y145" s="39" t="s">
        <v>20</v>
      </c>
      <c r="Z145" s="39"/>
      <c r="AA145" s="39" t="s">
        <v>20</v>
      </c>
      <c r="AB145" s="39" t="s">
        <v>20</v>
      </c>
      <c r="AC145" s="39" t="s">
        <v>20</v>
      </c>
      <c r="AD145" s="39"/>
      <c r="AE145" s="12">
        <f>IFERROR(VLOOKUP(D145,'logicke ulohy'!A:B,2,FALSE),0)</f>
        <v>10</v>
      </c>
      <c r="AF145" s="12">
        <f t="shared" si="14"/>
        <v>70</v>
      </c>
      <c r="AG145" s="13">
        <f t="shared" si="15"/>
        <v>230</v>
      </c>
      <c r="AH145" s="50">
        <f>VLOOKUP(D145,vyslednycas!A:B,2,FALSE)</f>
        <v>0.1296178587962967</v>
      </c>
      <c r="AI145" s="15">
        <v>9</v>
      </c>
      <c r="AJ145" s="126">
        <v>52</v>
      </c>
      <c r="AK145" s="45">
        <f t="shared" si="18"/>
        <v>7</v>
      </c>
    </row>
    <row r="146" spans="1:37" ht="15.75" thickBot="1">
      <c r="A146" s="82" t="str">
        <f t="shared" si="16"/>
        <v xml:space="preserve">KošátkováAnna </v>
      </c>
      <c r="B146" s="82" t="str">
        <f t="shared" si="17"/>
        <v xml:space="preserve">JungováVeronika </v>
      </c>
      <c r="C146" s="48">
        <v>112</v>
      </c>
      <c r="D146" s="52">
        <v>26</v>
      </c>
      <c r="E146" s="10" t="str">
        <f>VLOOKUP(D146,'Startovka dospeli'!$A:$G,2,FALSE)</f>
        <v xml:space="preserve">Anna </v>
      </c>
      <c r="F146" s="10" t="str">
        <f>VLOOKUP(D146,'Startovka dospeli'!$A:$G,3,FALSE)</f>
        <v>Košátková</v>
      </c>
      <c r="G146" s="10" t="str">
        <f>VLOOKUP(D146,'Startovka dospeli'!$A:$G,4,FALSE)</f>
        <v xml:space="preserve">Veronika </v>
      </c>
      <c r="H146" s="10" t="str">
        <f>VLOOKUP(D146,'Startovka dospeli'!$A:$G,5,FALSE)</f>
        <v>Jungová</v>
      </c>
      <c r="I146" s="10" t="str">
        <f>VLOOKUP(D146,'Startovka dospeli'!$A:$G,6,FALSE)</f>
        <v>Šikulky</v>
      </c>
      <c r="J146" s="12" t="str">
        <f>VLOOKUP(D146,'Startovka dospeli'!$A:$G,7,FALSE)</f>
        <v>ŽŽ 60</v>
      </c>
      <c r="K146" s="39" t="s">
        <v>20</v>
      </c>
      <c r="L146" s="39">
        <v>30</v>
      </c>
      <c r="M146" s="39" t="s">
        <v>20</v>
      </c>
      <c r="N146" s="39">
        <v>30</v>
      </c>
      <c r="O146" s="39" t="s">
        <v>20</v>
      </c>
      <c r="P146" s="39" t="s">
        <v>20</v>
      </c>
      <c r="Q146" s="39"/>
      <c r="R146" s="39"/>
      <c r="S146" s="39"/>
      <c r="T146" s="39" t="s">
        <v>20</v>
      </c>
      <c r="U146" s="39"/>
      <c r="V146" s="39"/>
      <c r="W146" s="39"/>
      <c r="X146" s="39"/>
      <c r="Y146" s="39"/>
      <c r="Z146" s="39"/>
      <c r="AA146" s="39"/>
      <c r="AB146" s="39" t="s">
        <v>20</v>
      </c>
      <c r="AC146" s="39"/>
      <c r="AD146" s="39"/>
      <c r="AE146" s="12">
        <f>IFERROR(VLOOKUP(D146,'logicke ulohy'!A:B,2,FALSE),0)</f>
        <v>0</v>
      </c>
      <c r="AF146" s="12">
        <f t="shared" si="14"/>
        <v>0</v>
      </c>
      <c r="AG146" s="13">
        <f t="shared" si="15"/>
        <v>200</v>
      </c>
      <c r="AH146" s="50">
        <f>VLOOKUP(D146,vyslednycas!A:B,2,FALSE)</f>
        <v>0.1144478356481477</v>
      </c>
      <c r="AI146" s="15">
        <v>10</v>
      </c>
      <c r="AJ146" s="126">
        <v>50</v>
      </c>
      <c r="AK146" s="45">
        <f t="shared" si="18"/>
        <v>0</v>
      </c>
    </row>
    <row r="147" spans="1:37" ht="15.75" thickBot="1">
      <c r="A147" s="82" t="str">
        <f t="shared" si="16"/>
        <v>TaškeIva</v>
      </c>
      <c r="B147" s="82" t="str">
        <f t="shared" si="17"/>
        <v>KrejčíkováHelena</v>
      </c>
      <c r="C147" s="48">
        <v>8</v>
      </c>
      <c r="D147" s="49">
        <v>144</v>
      </c>
      <c r="E147" s="10" t="str">
        <f>VLOOKUP(D147,'Startovka dospeli'!$A:$G,2,FALSE)</f>
        <v>Iva</v>
      </c>
      <c r="F147" s="10" t="str">
        <f>VLOOKUP(D147,'Startovka dospeli'!$A:$G,3,FALSE)</f>
        <v>Taške</v>
      </c>
      <c r="G147" s="10" t="str">
        <f>VLOOKUP(D147,'Startovka dospeli'!$A:$G,4,FALSE)</f>
        <v>Helena</v>
      </c>
      <c r="H147" s="10" t="str">
        <f>VLOOKUP(D147,'Startovka dospeli'!$A:$G,5,FALSE)</f>
        <v>Krejčíková</v>
      </c>
      <c r="I147" s="10" t="str">
        <f>VLOOKUP(D147,'Startovka dospeli'!$A:$G,6,FALSE)</f>
        <v>Bloudivé střely</v>
      </c>
      <c r="J147" s="12" t="str">
        <f>VLOOKUP(D147,'Startovka dospeli'!$A:$G,7,FALSE)</f>
        <v>ŽŽ 60+</v>
      </c>
      <c r="K147" s="39" t="s">
        <v>20</v>
      </c>
      <c r="L147" s="39">
        <v>45</v>
      </c>
      <c r="M147" s="39" t="s">
        <v>20</v>
      </c>
      <c r="N147" s="39">
        <v>30</v>
      </c>
      <c r="O147" s="39" t="s">
        <v>20</v>
      </c>
      <c r="P147" s="39" t="s">
        <v>20</v>
      </c>
      <c r="Q147" s="39" t="s">
        <v>20</v>
      </c>
      <c r="R147" s="39" t="s">
        <v>20</v>
      </c>
      <c r="S147" s="39" t="s">
        <v>20</v>
      </c>
      <c r="T147" s="39" t="s">
        <v>20</v>
      </c>
      <c r="U147" s="39" t="s">
        <v>20</v>
      </c>
      <c r="V147" s="39" t="s">
        <v>20</v>
      </c>
      <c r="W147" s="39"/>
      <c r="X147" s="39" t="s">
        <v>20</v>
      </c>
      <c r="Y147" s="39" t="s">
        <v>20</v>
      </c>
      <c r="Z147" s="39"/>
      <c r="AA147" s="39" t="s">
        <v>20</v>
      </c>
      <c r="AB147" s="39"/>
      <c r="AC147" s="39" t="s">
        <v>20</v>
      </c>
      <c r="AD147" s="39"/>
      <c r="AE147" s="12">
        <f>IFERROR(VLOOKUP(D147,'logicke ulohy'!A:B,2,FALSE),0)</f>
        <v>20</v>
      </c>
      <c r="AF147" s="12">
        <f t="shared" ref="AF147:AF156" si="19">IF(AH147&lt;=$AJ$5,0,10*AK147)</f>
        <v>0</v>
      </c>
      <c r="AG147" s="13">
        <f t="shared" ref="AG147:AG156" si="20">SUM(IF(K147="x",$K$7,0),L147,IF(M147="x",$M$7,0),N147,IF(O147="x",$O$7,0),IF(P147="x",$P$7,0),IF(Q147="x",$Q$7),IF(R147="x",$R$7,0),IF(S147="x",$S$7,0),IF(T147="x",$T$7,0),IF(U147="x",$U$7,0),IF(V147="x",$V$7,0),,IF(W147="x",$W$7,0),IF(X147="x",$X$7,0),IF(Y147="x",$Y$7,0),IF(Z147="x",$Z$7,0),IF(AA147="x",$AA$7,0),IF(AB147="x",$AB$7,0),IF(AC147="x",$AC$7,0),IF(AD147="x",$AD$7,0),AE147,-AF147)</f>
        <v>455</v>
      </c>
      <c r="AH147" s="50">
        <f>VLOOKUP(D147,vyslednycas!A:B,2,FALSE)</f>
        <v>0.12363210648148146</v>
      </c>
      <c r="AI147" s="15">
        <v>1</v>
      </c>
      <c r="AJ147" s="126">
        <v>80</v>
      </c>
      <c r="AK147" s="45">
        <f t="shared" si="18"/>
        <v>0</v>
      </c>
    </row>
    <row r="148" spans="1:37" ht="15.75" thickBot="1">
      <c r="A148" s="82" t="str">
        <f t="shared" si="16"/>
        <v>BacílkováLenka</v>
      </c>
      <c r="B148" s="82" t="str">
        <f t="shared" si="17"/>
        <v>DrobnáJana</v>
      </c>
      <c r="C148" s="48">
        <v>25</v>
      </c>
      <c r="D148" s="52">
        <v>110</v>
      </c>
      <c r="E148" s="10" t="str">
        <f>VLOOKUP(D148,'Startovka dospeli'!$A:$G,2,FALSE)</f>
        <v>Lenka</v>
      </c>
      <c r="F148" s="10" t="str">
        <f>VLOOKUP(D148,'Startovka dospeli'!$A:$G,3,FALSE)</f>
        <v>Bacílková</v>
      </c>
      <c r="G148" s="10" t="str">
        <f>VLOOKUP(D148,'Startovka dospeli'!$A:$G,4,FALSE)</f>
        <v>Jana</v>
      </c>
      <c r="H148" s="10" t="str">
        <f>VLOOKUP(D148,'Startovka dospeli'!$A:$G,5,FALSE)</f>
        <v>Drobná</v>
      </c>
      <c r="I148" s="10" t="str">
        <f>VLOOKUP(D148,'Startovka dospeli'!$A:$G,6,FALSE)</f>
        <v>Oceloví letci + BSK</v>
      </c>
      <c r="J148" s="12" t="str">
        <f>VLOOKUP(D148,'Startovka dospeli'!$A:$G,7,FALSE)</f>
        <v>ŽŽ 60+</v>
      </c>
      <c r="K148" s="39" t="s">
        <v>20</v>
      </c>
      <c r="L148" s="39"/>
      <c r="M148" s="39" t="s">
        <v>20</v>
      </c>
      <c r="N148" s="39">
        <v>30</v>
      </c>
      <c r="O148" s="39" t="s">
        <v>20</v>
      </c>
      <c r="P148" s="39" t="s">
        <v>20</v>
      </c>
      <c r="Q148" s="39" t="s">
        <v>20</v>
      </c>
      <c r="R148" s="39" t="s">
        <v>20</v>
      </c>
      <c r="S148" s="39" t="s">
        <v>20</v>
      </c>
      <c r="T148" s="39" t="s">
        <v>20</v>
      </c>
      <c r="U148" s="39" t="s">
        <v>20</v>
      </c>
      <c r="V148" s="39" t="s">
        <v>20</v>
      </c>
      <c r="W148" s="39" t="s">
        <v>20</v>
      </c>
      <c r="X148" s="39" t="s">
        <v>20</v>
      </c>
      <c r="Y148" s="39" t="s">
        <v>20</v>
      </c>
      <c r="Z148" s="39" t="s">
        <v>20</v>
      </c>
      <c r="AA148" s="39" t="s">
        <v>20</v>
      </c>
      <c r="AB148" s="39"/>
      <c r="AC148" s="39" t="s">
        <v>20</v>
      </c>
      <c r="AD148" s="39" t="s">
        <v>20</v>
      </c>
      <c r="AE148" s="12">
        <f>IFERROR(VLOOKUP(D148,'logicke ulohy'!A:B,2,FALSE),0)</f>
        <v>0</v>
      </c>
      <c r="AF148" s="12">
        <f t="shared" si="19"/>
        <v>20</v>
      </c>
      <c r="AG148" s="13">
        <f t="shared" si="20"/>
        <v>400</v>
      </c>
      <c r="AH148" s="50">
        <f>VLOOKUP(D148,vyslednycas!A:B,2,FALSE)</f>
        <v>0.12571172453703702</v>
      </c>
      <c r="AI148" s="15">
        <v>2</v>
      </c>
      <c r="AJ148" s="126">
        <v>75</v>
      </c>
      <c r="AK148" s="45">
        <f t="shared" si="18"/>
        <v>2</v>
      </c>
    </row>
    <row r="149" spans="1:37" ht="15.75" thickBot="1">
      <c r="A149" s="82" t="str">
        <f t="shared" si="16"/>
        <v>HladkáJana</v>
      </c>
      <c r="B149" s="82" t="str">
        <f t="shared" si="17"/>
        <v>MarkováPetra</v>
      </c>
      <c r="C149" s="48">
        <v>54</v>
      </c>
      <c r="D149" s="49">
        <v>25</v>
      </c>
      <c r="E149" s="10" t="str">
        <f>VLOOKUP(D149,'Startovka dospeli'!$A:$G,2,FALSE)</f>
        <v>Jana</v>
      </c>
      <c r="F149" s="10" t="str">
        <f>VLOOKUP(D149,'Startovka dospeli'!$A:$G,3,FALSE)</f>
        <v>Hladká</v>
      </c>
      <c r="G149" s="10" t="str">
        <f>VLOOKUP(D149,'Startovka dospeli'!$A:$G,4,FALSE)</f>
        <v>Petra</v>
      </c>
      <c r="H149" s="10" t="str">
        <f>VLOOKUP(D149,'Startovka dospeli'!$A:$G,5,FALSE)</f>
        <v>Marková</v>
      </c>
      <c r="I149" s="10" t="str">
        <f>VLOOKUP(D149,'Startovka dospeli'!$A:$G,6,FALSE)</f>
        <v>A je to!</v>
      </c>
      <c r="J149" s="12" t="str">
        <f>VLOOKUP(D149,'Startovka dospeli'!$A:$G,7,FALSE)</f>
        <v>ŽŽ 60+</v>
      </c>
      <c r="K149" s="12" t="s">
        <v>20</v>
      </c>
      <c r="L149" s="12">
        <v>50</v>
      </c>
      <c r="M149" s="12" t="s">
        <v>20</v>
      </c>
      <c r="N149" s="12">
        <v>30</v>
      </c>
      <c r="O149" s="12" t="s">
        <v>20</v>
      </c>
      <c r="P149" s="12" t="s">
        <v>20</v>
      </c>
      <c r="Q149" s="12"/>
      <c r="R149" s="12"/>
      <c r="S149" s="12"/>
      <c r="T149" s="12"/>
      <c r="U149" s="12"/>
      <c r="V149" s="12"/>
      <c r="W149" s="12"/>
      <c r="X149" s="12"/>
      <c r="Y149" s="12" t="s">
        <v>20</v>
      </c>
      <c r="Z149" s="12" t="s">
        <v>20</v>
      </c>
      <c r="AA149" s="12" t="s">
        <v>20</v>
      </c>
      <c r="AB149" s="12" t="s">
        <v>20</v>
      </c>
      <c r="AC149" s="12" t="s">
        <v>20</v>
      </c>
      <c r="AD149" s="12" t="s">
        <v>20</v>
      </c>
      <c r="AE149" s="12">
        <f>IFERROR(VLOOKUP(D149,'logicke ulohy'!A:B,2,FALSE),0)</f>
        <v>30</v>
      </c>
      <c r="AF149" s="12">
        <f t="shared" si="19"/>
        <v>0</v>
      </c>
      <c r="AG149" s="13">
        <f t="shared" si="20"/>
        <v>320</v>
      </c>
      <c r="AH149" s="50">
        <f>VLOOKUP(D149,vyslednycas!A:B,2,FALSE)</f>
        <v>0.12280969907407369</v>
      </c>
      <c r="AI149" s="15">
        <v>3</v>
      </c>
      <c r="AJ149" s="126">
        <v>70</v>
      </c>
      <c r="AK149" s="45">
        <f t="shared" si="18"/>
        <v>0</v>
      </c>
    </row>
    <row r="150" spans="1:37" ht="15.75" thickBot="1">
      <c r="A150" s="82" t="str">
        <f t="shared" si="16"/>
        <v>ElsnicováAndrea</v>
      </c>
      <c r="B150" s="82" t="str">
        <f t="shared" si="17"/>
        <v>VávrováMartina</v>
      </c>
      <c r="C150" s="48">
        <v>85</v>
      </c>
      <c r="D150" s="52">
        <v>78</v>
      </c>
      <c r="E150" s="10" t="str">
        <f>VLOOKUP(D150,'Startovka dospeli'!$A:$G,2,FALSE)</f>
        <v>Andrea</v>
      </c>
      <c r="F150" s="10" t="str">
        <f>VLOOKUP(D150,'Startovka dospeli'!$A:$G,3,FALSE)</f>
        <v>Elsnicová</v>
      </c>
      <c r="G150" s="10" t="str">
        <f>VLOOKUP(D150,'Startovka dospeli'!$A:$G,4,FALSE)</f>
        <v>Martina</v>
      </c>
      <c r="H150" s="10" t="str">
        <f>VLOOKUP(D150,'Startovka dospeli'!$A:$G,5,FALSE)</f>
        <v>Vávrová</v>
      </c>
      <c r="I150" s="10" t="str">
        <f>VLOOKUP(D150,'Startovka dospeli'!$A:$G,6,FALSE)</f>
        <v>Falanga</v>
      </c>
      <c r="J150" s="12" t="str">
        <f>VLOOKUP(D150,'Startovka dospeli'!$A:$G,7,FALSE)</f>
        <v>ŽŽ 60+</v>
      </c>
      <c r="K150" s="12" t="s">
        <v>20</v>
      </c>
      <c r="L150" s="12"/>
      <c r="M150" s="12" t="s">
        <v>20</v>
      </c>
      <c r="N150" s="12"/>
      <c r="O150" s="12"/>
      <c r="P150" s="12" t="s">
        <v>20</v>
      </c>
      <c r="Q150" s="12" t="s">
        <v>20</v>
      </c>
      <c r="R150" s="12" t="s">
        <v>20</v>
      </c>
      <c r="S150" s="12" t="s">
        <v>20</v>
      </c>
      <c r="T150" s="12" t="s">
        <v>20</v>
      </c>
      <c r="U150" s="12" t="s">
        <v>20</v>
      </c>
      <c r="V150" s="12"/>
      <c r="W150" s="12"/>
      <c r="X150" s="12"/>
      <c r="Y150" s="12"/>
      <c r="Z150" s="12"/>
      <c r="AA150" s="12"/>
      <c r="AB150" s="12"/>
      <c r="AC150" s="12" t="s">
        <v>20</v>
      </c>
      <c r="AD150" s="12" t="s">
        <v>20</v>
      </c>
      <c r="AE150" s="12">
        <f>IFERROR(VLOOKUP(D150,'logicke ulohy'!A:B,2,FALSE),0)</f>
        <v>10</v>
      </c>
      <c r="AF150" s="12">
        <f t="shared" si="19"/>
        <v>0</v>
      </c>
      <c r="AG150" s="13">
        <f t="shared" si="20"/>
        <v>270</v>
      </c>
      <c r="AH150" s="50">
        <f>VLOOKUP(D150,vyslednycas!A:B,2,FALSE)</f>
        <v>0.12453831018518516</v>
      </c>
      <c r="AI150" s="15">
        <v>4</v>
      </c>
      <c r="AJ150" s="126">
        <v>65</v>
      </c>
      <c r="AK150" s="45">
        <f t="shared" si="18"/>
        <v>0</v>
      </c>
    </row>
    <row r="151" spans="1:37" ht="15.75" thickBot="1">
      <c r="A151" s="82" t="str">
        <f t="shared" si="16"/>
        <v>HubínkováMarkéta</v>
      </c>
      <c r="B151" s="82" t="str">
        <f t="shared" si="17"/>
        <v>DandováDagmar</v>
      </c>
      <c r="C151" s="48">
        <v>90</v>
      </c>
      <c r="D151" s="49">
        <v>141</v>
      </c>
      <c r="E151" s="10" t="str">
        <f>VLOOKUP(D151,'Startovka dospeli'!$A:$G,2,FALSE)</f>
        <v>Markéta</v>
      </c>
      <c r="F151" s="10" t="str">
        <f>VLOOKUP(D151,'Startovka dospeli'!$A:$G,3,FALSE)</f>
        <v>Hubínková</v>
      </c>
      <c r="G151" s="10" t="str">
        <f>VLOOKUP(D151,'Startovka dospeli'!$A:$G,4,FALSE)</f>
        <v>Dagmar</v>
      </c>
      <c r="H151" s="10" t="str">
        <f>VLOOKUP(D151,'Startovka dospeli'!$A:$G,5,FALSE)</f>
        <v>Dandová</v>
      </c>
      <c r="I151" s="10" t="str">
        <f>VLOOKUP(D151,'Startovka dospeli'!$A:$G,6,FALSE)</f>
        <v>Říčany</v>
      </c>
      <c r="J151" s="12" t="str">
        <f>VLOOKUP(D151,'Startovka dospeli'!$A:$G,7,FALSE)</f>
        <v>ŽŽ 60+</v>
      </c>
      <c r="K151" s="12" t="s">
        <v>20</v>
      </c>
      <c r="L151" s="12">
        <v>30</v>
      </c>
      <c r="M151" s="12" t="s">
        <v>20</v>
      </c>
      <c r="N151" s="12">
        <v>30</v>
      </c>
      <c r="O151" s="12" t="s">
        <v>20</v>
      </c>
      <c r="P151" s="12"/>
      <c r="Q151" s="12"/>
      <c r="R151" s="12"/>
      <c r="S151" s="12"/>
      <c r="T151" s="12"/>
      <c r="U151" s="12"/>
      <c r="V151" s="12" t="s">
        <v>20</v>
      </c>
      <c r="W151" s="12" t="s">
        <v>20</v>
      </c>
      <c r="X151" s="12"/>
      <c r="Y151" s="12" t="s">
        <v>20</v>
      </c>
      <c r="Z151" s="12"/>
      <c r="AA151" s="12" t="s">
        <v>20</v>
      </c>
      <c r="AB151" s="12" t="s">
        <v>20</v>
      </c>
      <c r="AC151" s="12" t="s">
        <v>20</v>
      </c>
      <c r="AD151" s="12"/>
      <c r="AE151" s="12">
        <f>IFERROR(VLOOKUP(D151,'logicke ulohy'!A:B,2,FALSE),0)</f>
        <v>20</v>
      </c>
      <c r="AF151" s="12">
        <f t="shared" si="19"/>
        <v>0</v>
      </c>
      <c r="AG151" s="13">
        <f t="shared" si="20"/>
        <v>260</v>
      </c>
      <c r="AH151" s="50">
        <f>VLOOKUP(D151,vyslednycas!A:B,2,FALSE)</f>
        <v>0.11252821759259296</v>
      </c>
      <c r="AI151" s="15">
        <v>5</v>
      </c>
      <c r="AJ151" s="127">
        <v>60</v>
      </c>
      <c r="AK151" s="45">
        <f t="shared" si="18"/>
        <v>0</v>
      </c>
    </row>
    <row r="152" spans="1:37" ht="15.75" thickBot="1">
      <c r="A152" s="82" t="str">
        <f t="shared" si="16"/>
        <v>ČermákováAlena</v>
      </c>
      <c r="B152" s="82" t="str">
        <f t="shared" si="17"/>
        <v>ČermákováAlena</v>
      </c>
      <c r="C152" s="48">
        <v>92</v>
      </c>
      <c r="D152" s="52">
        <v>9</v>
      </c>
      <c r="E152" s="10" t="str">
        <f>VLOOKUP(D152,'Startovka dospeli'!$A:$G,2,FALSE)</f>
        <v>Alena</v>
      </c>
      <c r="F152" s="10" t="str">
        <f>VLOOKUP(D152,'Startovka dospeli'!$A:$G,3,FALSE)</f>
        <v>Čermáková</v>
      </c>
      <c r="G152" s="10" t="str">
        <f>VLOOKUP(D152,'Startovka dospeli'!$A:$G,4,FALSE)</f>
        <v>Alena</v>
      </c>
      <c r="H152" s="10" t="str">
        <f>VLOOKUP(D152,'Startovka dospeli'!$A:$G,5,FALSE)</f>
        <v>Čermáková</v>
      </c>
      <c r="I152" s="10" t="str">
        <f>VLOOKUP(D152,'Startovka dospeli'!$A:$G,6,FALSE)</f>
        <v>Sporťačky</v>
      </c>
      <c r="J152" s="12" t="str">
        <f>VLOOKUP(D152,'Startovka dospeli'!$A:$G,7,FALSE)</f>
        <v>ŽŽ 60+</v>
      </c>
      <c r="K152" s="12" t="s">
        <v>20</v>
      </c>
      <c r="L152" s="12"/>
      <c r="M152" s="12" t="s">
        <v>20</v>
      </c>
      <c r="N152" s="12"/>
      <c r="O152" s="12"/>
      <c r="P152" s="12"/>
      <c r="Q152" s="12" t="s">
        <v>20</v>
      </c>
      <c r="R152" s="12" t="s">
        <v>20</v>
      </c>
      <c r="S152" s="12" t="s">
        <v>20</v>
      </c>
      <c r="T152" s="12" t="s">
        <v>20</v>
      </c>
      <c r="U152" s="12" t="s">
        <v>20</v>
      </c>
      <c r="V152" s="12" t="s">
        <v>20</v>
      </c>
      <c r="W152" s="12" t="s">
        <v>20</v>
      </c>
      <c r="X152" s="12"/>
      <c r="Y152" s="12"/>
      <c r="Z152" s="12"/>
      <c r="AA152" s="12"/>
      <c r="AB152" s="12"/>
      <c r="AC152" s="12" t="s">
        <v>20</v>
      </c>
      <c r="AD152" s="12" t="s">
        <v>20</v>
      </c>
      <c r="AE152" s="12">
        <f>IFERROR(VLOOKUP(D152,'logicke ulohy'!A:B,2,FALSE),0)</f>
        <v>10</v>
      </c>
      <c r="AF152" s="12">
        <f t="shared" si="19"/>
        <v>0</v>
      </c>
      <c r="AG152" s="13">
        <f t="shared" si="20"/>
        <v>260</v>
      </c>
      <c r="AH152" s="50">
        <f>VLOOKUP(D152,vyslednycas!A:B,2,FALSE)</f>
        <v>0.12047342592592623</v>
      </c>
      <c r="AI152" s="15">
        <v>6</v>
      </c>
      <c r="AJ152" s="126">
        <v>58</v>
      </c>
      <c r="AK152" s="45">
        <f t="shared" si="18"/>
        <v>0</v>
      </c>
    </row>
    <row r="153" spans="1:37" ht="15.75" thickBot="1">
      <c r="A153" s="82" t="str">
        <f t="shared" si="16"/>
        <v>ŠmídlováJiřina</v>
      </c>
      <c r="B153" s="82" t="str">
        <f t="shared" si="17"/>
        <v>KubováAlexandra</v>
      </c>
      <c r="C153" s="48">
        <v>93</v>
      </c>
      <c r="D153" s="49">
        <v>148</v>
      </c>
      <c r="E153" s="10" t="str">
        <f>VLOOKUP(D153,'Startovka dospeli'!$A:$G,2,FALSE)</f>
        <v>Jiřina</v>
      </c>
      <c r="F153" s="10" t="str">
        <f>VLOOKUP(D153,'Startovka dospeli'!$A:$G,3,FALSE)</f>
        <v>Šmídlová</v>
      </c>
      <c r="G153" s="10" t="str">
        <f>VLOOKUP(D153,'Startovka dospeli'!$A:$G,4,FALSE)</f>
        <v>Alexandra</v>
      </c>
      <c r="H153" s="10" t="str">
        <f>VLOOKUP(D153,'Startovka dospeli'!$A:$G,5,FALSE)</f>
        <v>Kubová</v>
      </c>
      <c r="I153" s="10" t="str">
        <f>VLOOKUP(D153,'Startovka dospeli'!$A:$G,6,FALSE)</f>
        <v>Warmpeace z Újezd.netu</v>
      </c>
      <c r="J153" s="12" t="str">
        <f>VLOOKUP(D153,'Startovka dospeli'!$A:$G,7,FALSE)</f>
        <v>ŽŽ 60+</v>
      </c>
      <c r="K153" s="12" t="s">
        <v>20</v>
      </c>
      <c r="L153" s="12"/>
      <c r="M153" s="12" t="s">
        <v>20</v>
      </c>
      <c r="N153" s="12"/>
      <c r="O153" s="12"/>
      <c r="P153" s="12" t="s">
        <v>20</v>
      </c>
      <c r="Q153" s="12" t="s">
        <v>20</v>
      </c>
      <c r="R153" s="12" t="s">
        <v>20</v>
      </c>
      <c r="S153" s="12" t="s">
        <v>20</v>
      </c>
      <c r="T153" s="12" t="s">
        <v>20</v>
      </c>
      <c r="U153" s="12" t="s">
        <v>20</v>
      </c>
      <c r="V153" s="12"/>
      <c r="W153" s="12"/>
      <c r="X153" s="12"/>
      <c r="Y153" s="12"/>
      <c r="Z153" s="12"/>
      <c r="AA153" s="12"/>
      <c r="AB153" s="12"/>
      <c r="AC153" s="12" t="s">
        <v>20</v>
      </c>
      <c r="AD153" s="12"/>
      <c r="AE153" s="12">
        <f>IFERROR(VLOOKUP(D153,'logicke ulohy'!A:B,2,FALSE),0)</f>
        <v>10</v>
      </c>
      <c r="AF153" s="12">
        <f t="shared" si="19"/>
        <v>0</v>
      </c>
      <c r="AG153" s="13">
        <f t="shared" si="20"/>
        <v>260</v>
      </c>
      <c r="AH153" s="50">
        <f>VLOOKUP(D153,vyslednycas!A:B,2,FALSE)</f>
        <v>0.12388241898148156</v>
      </c>
      <c r="AI153" s="15">
        <v>7</v>
      </c>
      <c r="AJ153" s="126">
        <v>56</v>
      </c>
      <c r="AK153" s="45">
        <f t="shared" si="18"/>
        <v>0</v>
      </c>
    </row>
    <row r="154" spans="1:37" ht="15.75" thickBot="1">
      <c r="A154" s="82" t="str">
        <f t="shared" si="16"/>
        <v>JanatovaZuzana</v>
      </c>
      <c r="B154" s="82" t="str">
        <f t="shared" si="17"/>
        <v>MoravcovaJana</v>
      </c>
      <c r="C154" s="48">
        <v>97</v>
      </c>
      <c r="D154" s="49">
        <v>53</v>
      </c>
      <c r="E154" s="10" t="str">
        <f>VLOOKUP(D154,'Startovka dospeli'!$A:$G,2,FALSE)</f>
        <v>Zuzana</v>
      </c>
      <c r="F154" s="10" t="str">
        <f>VLOOKUP(D154,'Startovka dospeli'!$A:$G,3,FALSE)</f>
        <v>Janatova</v>
      </c>
      <c r="G154" s="10" t="str">
        <f>VLOOKUP(D154,'Startovka dospeli'!$A:$G,4,FALSE)</f>
        <v>Jana</v>
      </c>
      <c r="H154" s="10" t="str">
        <f>VLOOKUP(D154,'Startovka dospeli'!$A:$G,5,FALSE)</f>
        <v>Moravcova</v>
      </c>
      <c r="I154" s="10" t="str">
        <f>VLOOKUP(D154,'Startovka dospeli'!$A:$G,6,FALSE)</f>
        <v>BCHD</v>
      </c>
      <c r="J154" s="12" t="str">
        <f>VLOOKUP(D154,'Startovka dospeli'!$A:$G,7,FALSE)</f>
        <v>ŽŽ 60+</v>
      </c>
      <c r="K154" s="12" t="s">
        <v>20</v>
      </c>
      <c r="L154" s="12"/>
      <c r="M154" s="12" t="s">
        <v>20</v>
      </c>
      <c r="N154" s="12"/>
      <c r="O154" s="12"/>
      <c r="P154" s="12" t="s">
        <v>20</v>
      </c>
      <c r="Q154" s="12" t="s">
        <v>20</v>
      </c>
      <c r="R154" s="12" t="s">
        <v>20</v>
      </c>
      <c r="S154" s="12"/>
      <c r="T154" s="12" t="s">
        <v>20</v>
      </c>
      <c r="U154" s="12" t="s">
        <v>20</v>
      </c>
      <c r="V154" s="12" t="s">
        <v>20</v>
      </c>
      <c r="W154" s="12"/>
      <c r="X154" s="12"/>
      <c r="Y154" s="12"/>
      <c r="Z154" s="12"/>
      <c r="AA154" s="12"/>
      <c r="AB154" s="12"/>
      <c r="AC154" s="12" t="s">
        <v>20</v>
      </c>
      <c r="AD154" s="12"/>
      <c r="AE154" s="12">
        <f>IFERROR(VLOOKUP(D154,'logicke ulohy'!A:B,2,FALSE),0)</f>
        <v>20</v>
      </c>
      <c r="AF154" s="12">
        <f t="shared" si="19"/>
        <v>0</v>
      </c>
      <c r="AG154" s="13">
        <f t="shared" si="20"/>
        <v>250</v>
      </c>
      <c r="AH154" s="50">
        <f>VLOOKUP(D154,vyslednycas!A:B,2,FALSE)</f>
        <v>0.11393241898148146</v>
      </c>
      <c r="AI154" s="15">
        <v>8</v>
      </c>
      <c r="AJ154" s="126">
        <v>54</v>
      </c>
      <c r="AK154" s="45">
        <f t="shared" si="18"/>
        <v>0</v>
      </c>
    </row>
    <row r="155" spans="1:37" ht="15.75" thickBot="1">
      <c r="A155" s="82" t="str">
        <f t="shared" si="16"/>
        <v>KovářováZuzana</v>
      </c>
      <c r="B155" s="82" t="str">
        <f t="shared" si="17"/>
        <v>KubiskováTereza</v>
      </c>
      <c r="C155" s="48">
        <v>107</v>
      </c>
      <c r="D155" s="49">
        <v>81</v>
      </c>
      <c r="E155" s="10" t="str">
        <f>VLOOKUP(D155,'Startovka dospeli'!$A:$G,2,FALSE)</f>
        <v>Zuzana</v>
      </c>
      <c r="F155" s="10" t="str">
        <f>VLOOKUP(D155,'Startovka dospeli'!$A:$G,3,FALSE)</f>
        <v>Kovářová</v>
      </c>
      <c r="G155" s="10" t="str">
        <f>VLOOKUP(D155,'Startovka dospeli'!$A:$G,4,FALSE)</f>
        <v>Tereza</v>
      </c>
      <c r="H155" s="10" t="str">
        <f>VLOOKUP(D155,'Startovka dospeli'!$A:$G,5,FALSE)</f>
        <v>Kubisková</v>
      </c>
      <c r="I155" s="10">
        <f>VLOOKUP(D155,'Startovka dospeli'!$A:$G,6,FALSE)</f>
        <v>0</v>
      </c>
      <c r="J155" s="12" t="str">
        <f>VLOOKUP(D155,'Startovka dospeli'!$A:$G,7,FALSE)</f>
        <v>ŽŽ 60+</v>
      </c>
      <c r="K155" s="12" t="s">
        <v>20</v>
      </c>
      <c r="L155" s="12"/>
      <c r="M155" s="12"/>
      <c r="N155" s="12"/>
      <c r="O155" s="12"/>
      <c r="P155" s="12" t="s">
        <v>20</v>
      </c>
      <c r="Q155" s="12" t="s">
        <v>20</v>
      </c>
      <c r="R155" s="12" t="s">
        <v>20</v>
      </c>
      <c r="S155" s="12" t="s">
        <v>20</v>
      </c>
      <c r="T155" s="12" t="s">
        <v>20</v>
      </c>
      <c r="U155" s="12" t="s">
        <v>20</v>
      </c>
      <c r="V155" s="12"/>
      <c r="W155" s="12"/>
      <c r="X155" s="12"/>
      <c r="Y155" s="12"/>
      <c r="Z155" s="12"/>
      <c r="AA155" s="12"/>
      <c r="AB155" s="12"/>
      <c r="AC155" s="12"/>
      <c r="AD155" s="12" t="s">
        <v>20</v>
      </c>
      <c r="AE155" s="12">
        <f>IFERROR(VLOOKUP(D155,'logicke ulohy'!A:B,2,FALSE),0)</f>
        <v>20</v>
      </c>
      <c r="AF155" s="12">
        <f t="shared" si="19"/>
        <v>0</v>
      </c>
      <c r="AG155" s="13">
        <f t="shared" si="20"/>
        <v>220</v>
      </c>
      <c r="AH155" s="50">
        <f>VLOOKUP(D155,vyslednycas!A:B,2,FALSE)</f>
        <v>0.12329634259259226</v>
      </c>
      <c r="AI155" s="15">
        <v>9</v>
      </c>
      <c r="AJ155" s="126">
        <v>52</v>
      </c>
      <c r="AK155" s="45">
        <f t="shared" si="18"/>
        <v>0</v>
      </c>
    </row>
    <row r="156" spans="1:37">
      <c r="A156" s="82" t="str">
        <f t="shared" si="16"/>
        <v>DolákováTereza</v>
      </c>
      <c r="B156" s="82" t="str">
        <f t="shared" si="17"/>
        <v>HrubáHana</v>
      </c>
      <c r="C156" s="48">
        <v>125</v>
      </c>
      <c r="D156" s="49">
        <v>12</v>
      </c>
      <c r="E156" s="10" t="str">
        <f>VLOOKUP(D156,'Startovka dospeli'!$A:$G,2,FALSE)</f>
        <v>Tereza</v>
      </c>
      <c r="F156" s="10" t="str">
        <f>VLOOKUP(D156,'Startovka dospeli'!$A:$G,3,FALSE)</f>
        <v>Doláková</v>
      </c>
      <c r="G156" s="10" t="str">
        <f>VLOOKUP(D156,'Startovka dospeli'!$A:$G,4,FALSE)</f>
        <v>Hana</v>
      </c>
      <c r="H156" s="10" t="str">
        <f>VLOOKUP(D156,'Startovka dospeli'!$A:$G,5,FALSE)</f>
        <v>Hrubá</v>
      </c>
      <c r="I156" s="10" t="str">
        <f>VLOOKUP(D156,'Startovka dospeli'!$A:$G,6,FALSE)</f>
        <v>Toyota Dolák</v>
      </c>
      <c r="J156" s="12" t="str">
        <f>VLOOKUP(D156,'Startovka dospeli'!$A:$G,7,FALSE)</f>
        <v>ŽŽ 60+</v>
      </c>
      <c r="K156" s="12" t="s">
        <v>20</v>
      </c>
      <c r="L156" s="12"/>
      <c r="M156" s="12" t="s">
        <v>20</v>
      </c>
      <c r="N156" s="12">
        <v>30</v>
      </c>
      <c r="O156" s="12" t="s">
        <v>20</v>
      </c>
      <c r="P156" s="12"/>
      <c r="Q156" s="12"/>
      <c r="R156" s="12"/>
      <c r="S156" s="12"/>
      <c r="T156" s="12"/>
      <c r="U156" s="12"/>
      <c r="V156" s="12" t="s">
        <v>20</v>
      </c>
      <c r="W156" s="12" t="s">
        <v>20</v>
      </c>
      <c r="X156" s="12" t="s">
        <v>20</v>
      </c>
      <c r="Y156" s="12"/>
      <c r="Z156" s="12" t="s">
        <v>20</v>
      </c>
      <c r="AA156" s="12"/>
      <c r="AB156" s="12"/>
      <c r="AC156" s="12" t="s">
        <v>20</v>
      </c>
      <c r="AD156" s="12"/>
      <c r="AE156" s="12">
        <f>IFERROR(VLOOKUP(D156,'logicke ulohy'!A:B,2,FALSE),0)</f>
        <v>20</v>
      </c>
      <c r="AF156" s="12">
        <f t="shared" si="19"/>
        <v>50</v>
      </c>
      <c r="AG156" s="13">
        <f t="shared" si="20"/>
        <v>140</v>
      </c>
      <c r="AH156" s="50">
        <f>VLOOKUP(D156,vyslednycas!A:B,2,FALSE)</f>
        <v>0.12795797453703678</v>
      </c>
      <c r="AI156" s="54">
        <v>10</v>
      </c>
      <c r="AJ156" s="126">
        <v>50</v>
      </c>
      <c r="AK156" s="45">
        <f t="shared" si="18"/>
        <v>5</v>
      </c>
    </row>
  </sheetData>
  <autoFilter ref="A8:AK156"/>
  <sortState ref="C9:AI156">
    <sortCondition ref="J9:J156"/>
    <sortCondition descending="1" ref="AG9:AG156"/>
    <sortCondition ref="AH9:AH156"/>
  </sortState>
  <mergeCells count="2">
    <mergeCell ref="E1:AF3"/>
    <mergeCell ref="K5:W5"/>
  </mergeCells>
  <phoneticPr fontId="0" type="noConversion"/>
  <pageMargins left="0.25" right="0.25" top="0.75" bottom="0.75" header="0.3" footer="0.3"/>
  <pageSetup paperSize="9" scale="7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49"/>
  <sheetViews>
    <sheetView zoomScale="85" zoomScaleNormal="85" workbookViewId="0">
      <selection activeCell="A8" sqref="A8:A49"/>
    </sheetView>
  </sheetViews>
  <sheetFormatPr defaultRowHeight="15"/>
  <cols>
    <col min="1" max="1" width="8.5703125" style="44" customWidth="1"/>
    <col min="2" max="2" width="6.42578125" style="45" customWidth="1"/>
    <col min="3" max="3" width="14.7109375" style="44" bestFit="1" customWidth="1"/>
    <col min="4" max="4" width="16.28515625" style="44" bestFit="1" customWidth="1"/>
    <col min="5" max="5" width="14.7109375" style="44" bestFit="1" customWidth="1"/>
    <col min="6" max="6" width="16.28515625" style="44" bestFit="1" customWidth="1"/>
    <col min="7" max="7" width="44.140625" style="41" customWidth="1"/>
    <col min="8" max="8" width="4.5703125" style="41" customWidth="1"/>
    <col min="9" max="12" width="4" style="41" bestFit="1" customWidth="1"/>
    <col min="13" max="13" width="5.5703125" style="41" bestFit="1" customWidth="1"/>
    <col min="14" max="14" width="6.140625" style="44" customWidth="1"/>
    <col min="15" max="15" width="15.85546875" style="44" customWidth="1"/>
    <col min="16" max="16" width="8.42578125" style="44" bestFit="1" customWidth="1"/>
    <col min="17" max="17" width="9.7109375" style="44" customWidth="1"/>
    <col min="18" max="18" width="9.28515625" style="44" bestFit="1" customWidth="1"/>
    <col min="19" max="19" width="9.28515625" style="93" bestFit="1" customWidth="1"/>
    <col min="20" max="16384" width="9.140625" style="44"/>
  </cols>
  <sheetData>
    <row r="1" spans="1:19" ht="15" customHeight="1">
      <c r="C1" s="134" t="s">
        <v>27</v>
      </c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9" ht="15" customHeight="1"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9" ht="15" customHeight="1"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9" ht="15" customHeight="1"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9">
      <c r="H5" s="135" t="s">
        <v>5</v>
      </c>
      <c r="I5" s="135"/>
      <c r="J5" s="135"/>
      <c r="K5" s="135"/>
      <c r="L5" s="135"/>
      <c r="M5" s="135"/>
      <c r="R5" s="47">
        <v>6.25E-2</v>
      </c>
    </row>
    <row r="6" spans="1:19" s="82" customFormat="1" ht="15.75" customHeight="1" thickBot="1">
      <c r="A6" s="86"/>
      <c r="B6" s="87"/>
      <c r="C6" s="88"/>
      <c r="D6" s="88"/>
      <c r="E6" s="88"/>
      <c r="F6" s="88"/>
      <c r="G6" s="88"/>
      <c r="H6" s="89">
        <v>0</v>
      </c>
      <c r="I6" s="89">
        <v>20</v>
      </c>
      <c r="J6" s="89">
        <v>30</v>
      </c>
      <c r="K6" s="89">
        <v>30</v>
      </c>
      <c r="L6" s="89">
        <v>20</v>
      </c>
      <c r="M6" s="89" t="s">
        <v>19</v>
      </c>
      <c r="N6" s="90"/>
      <c r="O6" s="90"/>
      <c r="P6" s="90"/>
      <c r="Q6" s="91"/>
      <c r="R6" s="92"/>
      <c r="S6" s="94"/>
    </row>
    <row r="7" spans="1:19" ht="41.25" customHeight="1">
      <c r="A7" s="68" t="s">
        <v>2</v>
      </c>
      <c r="B7" s="69" t="s">
        <v>6</v>
      </c>
      <c r="C7" s="57" t="s">
        <v>16</v>
      </c>
      <c r="D7" s="57" t="s">
        <v>15</v>
      </c>
      <c r="E7" s="57" t="s">
        <v>18</v>
      </c>
      <c r="F7" s="57" t="s">
        <v>17</v>
      </c>
      <c r="G7" s="57" t="s">
        <v>4</v>
      </c>
      <c r="H7" s="57">
        <v>1</v>
      </c>
      <c r="I7" s="57">
        <v>2</v>
      </c>
      <c r="J7" s="57">
        <v>3</v>
      </c>
      <c r="K7" s="57">
        <v>4</v>
      </c>
      <c r="L7" s="57">
        <v>5</v>
      </c>
      <c r="M7" s="57">
        <v>6</v>
      </c>
      <c r="N7" s="70" t="s">
        <v>8</v>
      </c>
      <c r="O7" s="70" t="s">
        <v>0</v>
      </c>
      <c r="P7" s="70" t="s">
        <v>7</v>
      </c>
      <c r="Q7" s="71" t="s">
        <v>3</v>
      </c>
      <c r="R7" s="66" t="s">
        <v>862</v>
      </c>
      <c r="S7" s="95" t="s">
        <v>28</v>
      </c>
    </row>
    <row r="8" spans="1:19">
      <c r="A8" s="133"/>
      <c r="B8" s="59">
        <v>218</v>
      </c>
      <c r="C8" s="60" t="s">
        <v>439</v>
      </c>
      <c r="D8" s="60" t="s">
        <v>543</v>
      </c>
      <c r="E8" s="60" t="s">
        <v>38</v>
      </c>
      <c r="F8" s="65" t="s">
        <v>543</v>
      </c>
      <c r="G8" s="33" t="s">
        <v>544</v>
      </c>
      <c r="H8" s="62" t="s">
        <v>20</v>
      </c>
      <c r="I8" s="62" t="s">
        <v>20</v>
      </c>
      <c r="J8" s="62" t="s">
        <v>20</v>
      </c>
      <c r="K8" s="62" t="s">
        <v>20</v>
      </c>
      <c r="L8" s="62" t="s">
        <v>20</v>
      </c>
      <c r="M8" s="62"/>
      <c r="N8" s="62">
        <f t="shared" ref="N8:N49" si="0">IF(P8&lt;=$R$5,0,10*S8)</f>
        <v>0</v>
      </c>
      <c r="O8" s="63">
        <f t="shared" ref="O8:O49" si="1">SUM(IF(H8="x",$H$6,0),IF(I8="x",$I$6,0),IF(J8="x",$J$6,0),IF(K8="x",$K$6,0),IF(L8="x",$L$6,0),M8,-N8)</f>
        <v>100</v>
      </c>
      <c r="P8" s="53">
        <f>VLOOKUP(B8,vyslednycas!A:B,2,FALSE)</f>
        <v>2.867702546296283E-2</v>
      </c>
      <c r="Q8" s="58">
        <v>1</v>
      </c>
      <c r="R8" s="48">
        <v>20</v>
      </c>
      <c r="S8" s="96">
        <f t="shared" ref="S8:S49" si="2">IF(P8&lt;=$R$5,0,ROUNDUP((P8-$R$5)*60*24,0))</f>
        <v>0</v>
      </c>
    </row>
    <row r="9" spans="1:19">
      <c r="A9" s="133"/>
      <c r="B9" s="59">
        <v>222</v>
      </c>
      <c r="C9" s="60" t="s">
        <v>545</v>
      </c>
      <c r="D9" s="60" t="s">
        <v>546</v>
      </c>
      <c r="E9" s="60" t="s">
        <v>479</v>
      </c>
      <c r="F9" s="65" t="s">
        <v>547</v>
      </c>
      <c r="G9" s="33" t="s">
        <v>544</v>
      </c>
      <c r="H9" s="62" t="s">
        <v>20</v>
      </c>
      <c r="I9" s="62" t="s">
        <v>20</v>
      </c>
      <c r="J9" s="62" t="s">
        <v>20</v>
      </c>
      <c r="K9" s="62" t="s">
        <v>20</v>
      </c>
      <c r="L9" s="62" t="s">
        <v>20</v>
      </c>
      <c r="M9" s="62"/>
      <c r="N9" s="62">
        <f t="shared" si="0"/>
        <v>0</v>
      </c>
      <c r="O9" s="63">
        <f t="shared" si="1"/>
        <v>100</v>
      </c>
      <c r="P9" s="53">
        <f>VLOOKUP(B9,vyslednycas!A:B,2,FALSE)</f>
        <v>2.9484236111110951E-2</v>
      </c>
      <c r="Q9" s="58">
        <v>2</v>
      </c>
      <c r="R9" s="58">
        <v>19</v>
      </c>
      <c r="S9" s="96">
        <f t="shared" si="2"/>
        <v>0</v>
      </c>
    </row>
    <row r="10" spans="1:19">
      <c r="A10" s="133"/>
      <c r="B10" s="59">
        <v>207</v>
      </c>
      <c r="C10" s="60" t="s">
        <v>125</v>
      </c>
      <c r="D10" s="60" t="s">
        <v>548</v>
      </c>
      <c r="E10" s="60" t="s">
        <v>273</v>
      </c>
      <c r="F10" s="61" t="s">
        <v>548</v>
      </c>
      <c r="G10" s="33" t="s">
        <v>544</v>
      </c>
      <c r="H10" s="62" t="s">
        <v>20</v>
      </c>
      <c r="I10" s="62" t="s">
        <v>20</v>
      </c>
      <c r="J10" s="62" t="s">
        <v>20</v>
      </c>
      <c r="K10" s="62" t="s">
        <v>20</v>
      </c>
      <c r="L10" s="62" t="s">
        <v>20</v>
      </c>
      <c r="M10" s="62"/>
      <c r="N10" s="62">
        <f t="shared" si="0"/>
        <v>0</v>
      </c>
      <c r="O10" s="63">
        <f t="shared" si="1"/>
        <v>100</v>
      </c>
      <c r="P10" s="53">
        <f>VLOOKUP(B10,vyslednycas!A:B,2,FALSE)</f>
        <v>2.9947986111110991E-2</v>
      </c>
      <c r="Q10" s="58">
        <v>3</v>
      </c>
      <c r="R10" s="48">
        <v>18</v>
      </c>
      <c r="S10" s="96">
        <f t="shared" si="2"/>
        <v>0</v>
      </c>
    </row>
    <row r="11" spans="1:19">
      <c r="A11" s="133"/>
      <c r="B11" s="59">
        <v>215</v>
      </c>
      <c r="C11" s="64" t="s">
        <v>417</v>
      </c>
      <c r="D11" s="64" t="s">
        <v>549</v>
      </c>
      <c r="E11" s="60" t="s">
        <v>173</v>
      </c>
      <c r="F11" s="61" t="s">
        <v>549</v>
      </c>
      <c r="G11" s="33" t="s">
        <v>544</v>
      </c>
      <c r="H11" s="62" t="s">
        <v>20</v>
      </c>
      <c r="I11" s="62" t="s">
        <v>20</v>
      </c>
      <c r="J11" s="62" t="s">
        <v>20</v>
      </c>
      <c r="K11" s="62" t="s">
        <v>20</v>
      </c>
      <c r="L11" s="62" t="s">
        <v>20</v>
      </c>
      <c r="M11" s="62"/>
      <c r="N11" s="62">
        <f t="shared" si="0"/>
        <v>0</v>
      </c>
      <c r="O11" s="63">
        <f t="shared" si="1"/>
        <v>100</v>
      </c>
      <c r="P11" s="53">
        <f>VLOOKUP(B11,vyslednycas!A:B,2,FALSE)</f>
        <v>3.1653333333333228E-2</v>
      </c>
      <c r="Q11" s="58">
        <v>4</v>
      </c>
      <c r="R11" s="58">
        <v>17</v>
      </c>
      <c r="S11" s="96">
        <f t="shared" si="2"/>
        <v>0</v>
      </c>
    </row>
    <row r="12" spans="1:19">
      <c r="A12" s="133"/>
      <c r="B12" s="59">
        <v>206</v>
      </c>
      <c r="C12" s="64" t="s">
        <v>89</v>
      </c>
      <c r="D12" s="64" t="s">
        <v>550</v>
      </c>
      <c r="E12" s="60" t="s">
        <v>551</v>
      </c>
      <c r="F12" s="61" t="s">
        <v>129</v>
      </c>
      <c r="G12" s="33" t="s">
        <v>544</v>
      </c>
      <c r="H12" s="62" t="s">
        <v>20</v>
      </c>
      <c r="I12" s="62" t="s">
        <v>20</v>
      </c>
      <c r="J12" s="62" t="s">
        <v>20</v>
      </c>
      <c r="K12" s="62" t="s">
        <v>20</v>
      </c>
      <c r="L12" s="62" t="s">
        <v>20</v>
      </c>
      <c r="M12" s="62"/>
      <c r="N12" s="62">
        <f t="shared" si="0"/>
        <v>0</v>
      </c>
      <c r="O12" s="63">
        <f t="shared" si="1"/>
        <v>100</v>
      </c>
      <c r="P12" s="53">
        <f>VLOOKUP(B12,vyslednycas!A:B,2,FALSE)</f>
        <v>3.625140046296349E-2</v>
      </c>
      <c r="Q12" s="58">
        <v>5</v>
      </c>
      <c r="R12" s="48">
        <v>16</v>
      </c>
      <c r="S12" s="96">
        <f t="shared" si="2"/>
        <v>0</v>
      </c>
    </row>
    <row r="13" spans="1:19">
      <c r="A13" s="133"/>
      <c r="B13" s="59">
        <v>209</v>
      </c>
      <c r="C13" s="60" t="s">
        <v>128</v>
      </c>
      <c r="D13" s="60" t="s">
        <v>266</v>
      </c>
      <c r="E13" s="60" t="s">
        <v>125</v>
      </c>
      <c r="F13" s="61" t="s">
        <v>552</v>
      </c>
      <c r="G13" s="33" t="s">
        <v>544</v>
      </c>
      <c r="H13" s="62" t="s">
        <v>20</v>
      </c>
      <c r="I13" s="62" t="s">
        <v>20</v>
      </c>
      <c r="J13" s="62" t="s">
        <v>20</v>
      </c>
      <c r="K13" s="62" t="s">
        <v>20</v>
      </c>
      <c r="L13" s="62" t="s">
        <v>20</v>
      </c>
      <c r="M13" s="62"/>
      <c r="N13" s="62">
        <f t="shared" si="0"/>
        <v>0</v>
      </c>
      <c r="O13" s="63">
        <f t="shared" si="1"/>
        <v>100</v>
      </c>
      <c r="P13" s="53">
        <f>VLOOKUP(B13,vyslednycas!A:B,2,FALSE)</f>
        <v>3.7499999999999999E-2</v>
      </c>
      <c r="Q13" s="58">
        <v>6</v>
      </c>
      <c r="R13" s="58">
        <v>15</v>
      </c>
      <c r="S13" s="96">
        <f t="shared" si="2"/>
        <v>0</v>
      </c>
    </row>
    <row r="14" spans="1:19">
      <c r="A14" s="133"/>
      <c r="B14" s="59">
        <v>233</v>
      </c>
      <c r="C14" s="60" t="s">
        <v>447</v>
      </c>
      <c r="D14" s="60" t="s">
        <v>553</v>
      </c>
      <c r="E14" s="60" t="s">
        <v>554</v>
      </c>
      <c r="F14" s="61" t="s">
        <v>555</v>
      </c>
      <c r="G14" s="33" t="s">
        <v>544</v>
      </c>
      <c r="H14" s="62" t="s">
        <v>20</v>
      </c>
      <c r="I14" s="62" t="s">
        <v>20</v>
      </c>
      <c r="J14" s="62" t="s">
        <v>20</v>
      </c>
      <c r="K14" s="62" t="s">
        <v>20</v>
      </c>
      <c r="L14" s="62" t="s">
        <v>20</v>
      </c>
      <c r="M14" s="62"/>
      <c r="N14" s="62">
        <f t="shared" si="0"/>
        <v>0</v>
      </c>
      <c r="O14" s="63">
        <f t="shared" si="1"/>
        <v>100</v>
      </c>
      <c r="P14" s="53">
        <f>VLOOKUP(B14,vyslednycas!A:B,2,FALSE)</f>
        <v>3.7923715277778242E-2</v>
      </c>
      <c r="Q14" s="58">
        <v>7</v>
      </c>
      <c r="R14" s="48">
        <v>14</v>
      </c>
      <c r="S14" s="96">
        <f t="shared" si="2"/>
        <v>0</v>
      </c>
    </row>
    <row r="15" spans="1:19">
      <c r="A15" s="133"/>
      <c r="B15" s="59">
        <v>205</v>
      </c>
      <c r="C15" s="64" t="s">
        <v>556</v>
      </c>
      <c r="D15" s="64" t="s">
        <v>557</v>
      </c>
      <c r="E15" s="60" t="s">
        <v>556</v>
      </c>
      <c r="F15" s="61" t="s">
        <v>161</v>
      </c>
      <c r="G15" s="33" t="s">
        <v>544</v>
      </c>
      <c r="H15" s="62" t="s">
        <v>20</v>
      </c>
      <c r="I15" s="62" t="s">
        <v>20</v>
      </c>
      <c r="J15" s="62" t="s">
        <v>20</v>
      </c>
      <c r="K15" s="62" t="s">
        <v>20</v>
      </c>
      <c r="L15" s="62" t="s">
        <v>20</v>
      </c>
      <c r="M15" s="62"/>
      <c r="N15" s="62">
        <f t="shared" si="0"/>
        <v>0</v>
      </c>
      <c r="O15" s="63">
        <f t="shared" si="1"/>
        <v>100</v>
      </c>
      <c r="P15" s="53">
        <f>VLOOKUP(B15,vyslednycas!A:B,2,FALSE)</f>
        <v>3.8609270833333487E-2</v>
      </c>
      <c r="Q15" s="58">
        <v>8</v>
      </c>
      <c r="R15" s="58">
        <v>13</v>
      </c>
      <c r="S15" s="96">
        <f t="shared" si="2"/>
        <v>0</v>
      </c>
    </row>
    <row r="16" spans="1:19">
      <c r="A16" s="133"/>
      <c r="B16" s="59">
        <v>231</v>
      </c>
      <c r="C16" s="60" t="s">
        <v>151</v>
      </c>
      <c r="D16" s="60" t="s">
        <v>558</v>
      </c>
      <c r="E16" s="60" t="s">
        <v>213</v>
      </c>
      <c r="F16" s="65" t="s">
        <v>558</v>
      </c>
      <c r="G16" s="33" t="s">
        <v>544</v>
      </c>
      <c r="H16" s="62" t="s">
        <v>20</v>
      </c>
      <c r="I16" s="62" t="s">
        <v>20</v>
      </c>
      <c r="J16" s="62" t="s">
        <v>20</v>
      </c>
      <c r="K16" s="62" t="s">
        <v>20</v>
      </c>
      <c r="L16" s="62" t="s">
        <v>20</v>
      </c>
      <c r="M16" s="62"/>
      <c r="N16" s="62">
        <f t="shared" si="0"/>
        <v>0</v>
      </c>
      <c r="O16" s="63">
        <f t="shared" si="1"/>
        <v>100</v>
      </c>
      <c r="P16" s="53">
        <f>VLOOKUP(B16,vyslednycas!A:B,2,FALSE)</f>
        <v>3.9888807870370691E-2</v>
      </c>
      <c r="Q16" s="58">
        <v>9</v>
      </c>
      <c r="R16" s="48">
        <v>12</v>
      </c>
      <c r="S16" s="96">
        <f t="shared" si="2"/>
        <v>0</v>
      </c>
    </row>
    <row r="17" spans="1:19">
      <c r="A17" s="133"/>
      <c r="B17" s="59">
        <v>210</v>
      </c>
      <c r="C17" s="64" t="s">
        <v>128</v>
      </c>
      <c r="D17" s="64" t="s">
        <v>559</v>
      </c>
      <c r="E17" s="60" t="s">
        <v>42</v>
      </c>
      <c r="F17" s="61" t="s">
        <v>560</v>
      </c>
      <c r="G17" s="33" t="s">
        <v>544</v>
      </c>
      <c r="H17" s="62" t="s">
        <v>20</v>
      </c>
      <c r="I17" s="62" t="s">
        <v>20</v>
      </c>
      <c r="J17" s="62" t="s">
        <v>20</v>
      </c>
      <c r="K17" s="62" t="s">
        <v>20</v>
      </c>
      <c r="L17" s="62" t="s">
        <v>20</v>
      </c>
      <c r="M17" s="62"/>
      <c r="N17" s="62">
        <f t="shared" si="0"/>
        <v>0</v>
      </c>
      <c r="O17" s="63">
        <f t="shared" si="1"/>
        <v>100</v>
      </c>
      <c r="P17" s="53">
        <f>VLOOKUP(B17,vyslednycas!A:B,2,FALSE)</f>
        <v>4.0025034722222602E-2</v>
      </c>
      <c r="Q17" s="58">
        <v>10</v>
      </c>
      <c r="R17" s="58">
        <v>11</v>
      </c>
      <c r="S17" s="96">
        <f t="shared" si="2"/>
        <v>0</v>
      </c>
    </row>
    <row r="18" spans="1:19">
      <c r="A18" s="133"/>
      <c r="B18" s="59">
        <v>239</v>
      </c>
      <c r="C18" s="60" t="s">
        <v>343</v>
      </c>
      <c r="D18" s="60" t="s">
        <v>561</v>
      </c>
      <c r="E18" s="60" t="s">
        <v>75</v>
      </c>
      <c r="F18" s="61" t="s">
        <v>561</v>
      </c>
      <c r="G18" s="33" t="s">
        <v>544</v>
      </c>
      <c r="H18" s="62" t="s">
        <v>20</v>
      </c>
      <c r="I18" s="62" t="s">
        <v>20</v>
      </c>
      <c r="J18" s="62" t="s">
        <v>20</v>
      </c>
      <c r="K18" s="62" t="s">
        <v>20</v>
      </c>
      <c r="L18" s="62" t="s">
        <v>20</v>
      </c>
      <c r="M18" s="62"/>
      <c r="N18" s="62">
        <f t="shared" si="0"/>
        <v>0</v>
      </c>
      <c r="O18" s="63">
        <f t="shared" si="1"/>
        <v>100</v>
      </c>
      <c r="P18" s="53">
        <f>VLOOKUP(B18,vyslednycas!A:B,2,FALSE)</f>
        <v>4.1991273148147906E-2</v>
      </c>
      <c r="Q18" s="58">
        <v>11</v>
      </c>
      <c r="R18" s="48">
        <v>10</v>
      </c>
      <c r="S18" s="96">
        <f t="shared" si="2"/>
        <v>0</v>
      </c>
    </row>
    <row r="19" spans="1:19">
      <c r="A19" s="133"/>
      <c r="B19" s="59">
        <v>225</v>
      </c>
      <c r="C19" s="60" t="s">
        <v>562</v>
      </c>
      <c r="D19" s="60" t="s">
        <v>563</v>
      </c>
      <c r="E19" s="60" t="s">
        <v>253</v>
      </c>
      <c r="F19" s="61" t="s">
        <v>510</v>
      </c>
      <c r="G19" s="33" t="s">
        <v>544</v>
      </c>
      <c r="H19" s="62" t="s">
        <v>20</v>
      </c>
      <c r="I19" s="62" t="s">
        <v>20</v>
      </c>
      <c r="J19" s="62" t="s">
        <v>20</v>
      </c>
      <c r="K19" s="62" t="s">
        <v>20</v>
      </c>
      <c r="L19" s="62" t="s">
        <v>20</v>
      </c>
      <c r="M19" s="62"/>
      <c r="N19" s="62">
        <f t="shared" si="0"/>
        <v>0</v>
      </c>
      <c r="O19" s="63">
        <f t="shared" si="1"/>
        <v>100</v>
      </c>
      <c r="P19" s="53">
        <f>VLOOKUP(B19,vyslednycas!A:B,2,FALSE)</f>
        <v>4.2618240740741067E-2</v>
      </c>
      <c r="Q19" s="58">
        <v>12</v>
      </c>
      <c r="R19" s="58">
        <v>9</v>
      </c>
      <c r="S19" s="96">
        <f t="shared" si="2"/>
        <v>0</v>
      </c>
    </row>
    <row r="20" spans="1:19">
      <c r="A20" s="133"/>
      <c r="B20" s="59">
        <v>226</v>
      </c>
      <c r="C20" s="60" t="s">
        <v>564</v>
      </c>
      <c r="D20" s="60" t="s">
        <v>563</v>
      </c>
      <c r="E20" s="60" t="s">
        <v>565</v>
      </c>
      <c r="F20" s="61" t="s">
        <v>510</v>
      </c>
      <c r="G20" s="33" t="s">
        <v>544</v>
      </c>
      <c r="H20" s="62" t="s">
        <v>20</v>
      </c>
      <c r="I20" s="62" t="s">
        <v>20</v>
      </c>
      <c r="J20" s="62" t="s">
        <v>20</v>
      </c>
      <c r="K20" s="62" t="s">
        <v>20</v>
      </c>
      <c r="L20" s="62" t="s">
        <v>20</v>
      </c>
      <c r="M20" s="62"/>
      <c r="N20" s="62">
        <f t="shared" si="0"/>
        <v>0</v>
      </c>
      <c r="O20" s="63">
        <f t="shared" si="1"/>
        <v>100</v>
      </c>
      <c r="P20" s="53">
        <f>VLOOKUP(B20,vyslednycas!A:B,2,FALSE)</f>
        <v>4.2638483796296062E-2</v>
      </c>
      <c r="Q20" s="58">
        <v>13</v>
      </c>
      <c r="R20" s="48">
        <v>8</v>
      </c>
      <c r="S20" s="96">
        <f t="shared" si="2"/>
        <v>0</v>
      </c>
    </row>
    <row r="21" spans="1:19">
      <c r="A21" s="133"/>
      <c r="B21" s="59">
        <v>230</v>
      </c>
      <c r="C21" s="64" t="s">
        <v>56</v>
      </c>
      <c r="D21" s="64" t="s">
        <v>566</v>
      </c>
      <c r="E21" s="60" t="s">
        <v>567</v>
      </c>
      <c r="F21" s="61" t="s">
        <v>568</v>
      </c>
      <c r="G21" s="33" t="s">
        <v>544</v>
      </c>
      <c r="H21" s="62" t="s">
        <v>20</v>
      </c>
      <c r="I21" s="62" t="s">
        <v>20</v>
      </c>
      <c r="J21" s="62" t="s">
        <v>20</v>
      </c>
      <c r="K21" s="62" t="s">
        <v>20</v>
      </c>
      <c r="L21" s="62" t="s">
        <v>20</v>
      </c>
      <c r="M21" s="62"/>
      <c r="N21" s="62">
        <f t="shared" si="0"/>
        <v>0</v>
      </c>
      <c r="O21" s="63">
        <f t="shared" si="1"/>
        <v>100</v>
      </c>
      <c r="P21" s="53">
        <f>VLOOKUP(B21,vyslednycas!A:B,2,FALSE)</f>
        <v>4.3057233796296196E-2</v>
      </c>
      <c r="Q21" s="58">
        <v>14</v>
      </c>
      <c r="R21" s="58">
        <v>7</v>
      </c>
      <c r="S21" s="96">
        <f t="shared" si="2"/>
        <v>0</v>
      </c>
    </row>
    <row r="22" spans="1:19">
      <c r="A22" s="133"/>
      <c r="B22" s="59">
        <v>227</v>
      </c>
      <c r="C22" s="60" t="s">
        <v>70</v>
      </c>
      <c r="D22" s="60" t="s">
        <v>569</v>
      </c>
      <c r="E22" s="60" t="s">
        <v>570</v>
      </c>
      <c r="F22" s="61" t="s">
        <v>571</v>
      </c>
      <c r="G22" s="33" t="s">
        <v>544</v>
      </c>
      <c r="H22" s="62" t="s">
        <v>20</v>
      </c>
      <c r="I22" s="62" t="s">
        <v>20</v>
      </c>
      <c r="J22" s="62" t="s">
        <v>20</v>
      </c>
      <c r="K22" s="62" t="s">
        <v>20</v>
      </c>
      <c r="L22" s="62" t="s">
        <v>20</v>
      </c>
      <c r="M22" s="62"/>
      <c r="N22" s="62">
        <f t="shared" si="0"/>
        <v>0</v>
      </c>
      <c r="O22" s="63">
        <f t="shared" si="1"/>
        <v>100</v>
      </c>
      <c r="P22" s="53">
        <f>VLOOKUP(B22,vyslednycas!A:B,2,FALSE)</f>
        <v>4.3692997685185558E-2</v>
      </c>
      <c r="Q22" s="58">
        <v>15</v>
      </c>
      <c r="R22" s="48">
        <v>6</v>
      </c>
      <c r="S22" s="96">
        <f t="shared" si="2"/>
        <v>0</v>
      </c>
    </row>
    <row r="23" spans="1:19">
      <c r="A23" s="133"/>
      <c r="B23" s="59">
        <v>220</v>
      </c>
      <c r="C23" s="60" t="s">
        <v>125</v>
      </c>
      <c r="D23" s="60" t="s">
        <v>572</v>
      </c>
      <c r="E23" s="60" t="s">
        <v>573</v>
      </c>
      <c r="F23" s="65" t="s">
        <v>574</v>
      </c>
      <c r="G23" s="33" t="s">
        <v>544</v>
      </c>
      <c r="H23" s="62" t="s">
        <v>20</v>
      </c>
      <c r="I23" s="62" t="s">
        <v>20</v>
      </c>
      <c r="J23" s="62" t="s">
        <v>20</v>
      </c>
      <c r="K23" s="62" t="s">
        <v>20</v>
      </c>
      <c r="L23" s="62" t="s">
        <v>20</v>
      </c>
      <c r="M23" s="62"/>
      <c r="N23" s="62">
        <f t="shared" si="0"/>
        <v>0</v>
      </c>
      <c r="O23" s="63">
        <f t="shared" si="1"/>
        <v>100</v>
      </c>
      <c r="P23" s="53">
        <f>VLOOKUP(B23,vyslednycas!A:B,2,FALSE)</f>
        <v>4.4234074074074342E-2</v>
      </c>
      <c r="Q23" s="58">
        <v>16</v>
      </c>
      <c r="R23" s="58">
        <v>5</v>
      </c>
      <c r="S23" s="96">
        <f t="shared" si="2"/>
        <v>0</v>
      </c>
    </row>
    <row r="24" spans="1:19">
      <c r="A24" s="133"/>
      <c r="B24" s="59">
        <v>203</v>
      </c>
      <c r="C24" s="60" t="s">
        <v>213</v>
      </c>
      <c r="D24" s="60" t="s">
        <v>575</v>
      </c>
      <c r="E24" s="60" t="s">
        <v>75</v>
      </c>
      <c r="F24" s="61" t="s">
        <v>576</v>
      </c>
      <c r="G24" s="33" t="s">
        <v>544</v>
      </c>
      <c r="H24" s="62" t="s">
        <v>20</v>
      </c>
      <c r="I24" s="62" t="s">
        <v>20</v>
      </c>
      <c r="J24" s="62" t="s">
        <v>20</v>
      </c>
      <c r="K24" s="62" t="s">
        <v>20</v>
      </c>
      <c r="L24" s="62" t="s">
        <v>20</v>
      </c>
      <c r="M24" s="62"/>
      <c r="N24" s="62">
        <f t="shared" si="0"/>
        <v>0</v>
      </c>
      <c r="O24" s="63">
        <f t="shared" si="1"/>
        <v>100</v>
      </c>
      <c r="P24" s="53">
        <f>VLOOKUP(B24,vyslednycas!A:B,2,FALSE)</f>
        <v>4.450743055555588E-2</v>
      </c>
      <c r="Q24" s="58">
        <v>17</v>
      </c>
      <c r="R24" s="48">
        <v>4</v>
      </c>
      <c r="S24" s="96">
        <f t="shared" si="2"/>
        <v>0</v>
      </c>
    </row>
    <row r="25" spans="1:19">
      <c r="A25" s="133"/>
      <c r="B25" s="59">
        <v>204</v>
      </c>
      <c r="C25" s="60" t="s">
        <v>97</v>
      </c>
      <c r="D25" s="60" t="s">
        <v>577</v>
      </c>
      <c r="E25" s="60" t="s">
        <v>361</v>
      </c>
      <c r="F25" s="61" t="s">
        <v>577</v>
      </c>
      <c r="G25" s="33" t="s">
        <v>544</v>
      </c>
      <c r="H25" s="62" t="s">
        <v>20</v>
      </c>
      <c r="I25" s="62" t="s">
        <v>20</v>
      </c>
      <c r="J25" s="62" t="s">
        <v>20</v>
      </c>
      <c r="K25" s="62" t="s">
        <v>20</v>
      </c>
      <c r="L25" s="62" t="s">
        <v>20</v>
      </c>
      <c r="M25" s="62"/>
      <c r="N25" s="62">
        <f t="shared" si="0"/>
        <v>0</v>
      </c>
      <c r="O25" s="63">
        <f t="shared" si="1"/>
        <v>100</v>
      </c>
      <c r="P25" s="53">
        <f>VLOOKUP(B25,vyslednycas!A:B,2,FALSE)</f>
        <v>4.7490335648147877E-2</v>
      </c>
      <c r="Q25" s="58">
        <v>18</v>
      </c>
      <c r="R25" s="58">
        <v>3</v>
      </c>
      <c r="S25" s="96">
        <f t="shared" si="2"/>
        <v>0</v>
      </c>
    </row>
    <row r="26" spans="1:19">
      <c r="A26" s="133"/>
      <c r="B26" s="59">
        <v>232</v>
      </c>
      <c r="C26" s="60" t="s">
        <v>89</v>
      </c>
      <c r="D26" s="60" t="s">
        <v>578</v>
      </c>
      <c r="E26" s="60" t="s">
        <v>579</v>
      </c>
      <c r="F26" s="61" t="s">
        <v>578</v>
      </c>
      <c r="G26" s="33" t="s">
        <v>544</v>
      </c>
      <c r="H26" s="62" t="s">
        <v>20</v>
      </c>
      <c r="I26" s="62" t="s">
        <v>20</v>
      </c>
      <c r="J26" s="62" t="s">
        <v>20</v>
      </c>
      <c r="K26" s="62" t="s">
        <v>20</v>
      </c>
      <c r="L26" s="62" t="s">
        <v>20</v>
      </c>
      <c r="M26" s="62"/>
      <c r="N26" s="62">
        <f t="shared" si="0"/>
        <v>0</v>
      </c>
      <c r="O26" s="63">
        <f t="shared" si="1"/>
        <v>100</v>
      </c>
      <c r="P26" s="53">
        <f>VLOOKUP(B26,vyslednycas!A:B,2,FALSE)</f>
        <v>5.0149490740740682E-2</v>
      </c>
      <c r="Q26" s="58">
        <v>19</v>
      </c>
      <c r="R26" s="48">
        <v>2</v>
      </c>
      <c r="S26" s="96">
        <f t="shared" si="2"/>
        <v>0</v>
      </c>
    </row>
    <row r="27" spans="1:19">
      <c r="A27" s="133"/>
      <c r="B27" s="59">
        <v>217</v>
      </c>
      <c r="C27" s="64" t="s">
        <v>67</v>
      </c>
      <c r="D27" s="64" t="s">
        <v>580</v>
      </c>
      <c r="E27" s="60" t="s">
        <v>581</v>
      </c>
      <c r="F27" s="61" t="s">
        <v>431</v>
      </c>
      <c r="G27" s="33" t="s">
        <v>544</v>
      </c>
      <c r="H27" s="62" t="s">
        <v>20</v>
      </c>
      <c r="I27" s="62" t="s">
        <v>20</v>
      </c>
      <c r="J27" s="62" t="s">
        <v>20</v>
      </c>
      <c r="K27" s="62" t="s">
        <v>20</v>
      </c>
      <c r="L27" s="62" t="s">
        <v>20</v>
      </c>
      <c r="M27" s="62"/>
      <c r="N27" s="62">
        <f t="shared" si="0"/>
        <v>0</v>
      </c>
      <c r="O27" s="63">
        <f t="shared" si="1"/>
        <v>100</v>
      </c>
      <c r="P27" s="53">
        <f>VLOOKUP(B27,vyslednycas!A:B,2,FALSE)</f>
        <v>5.9725497685184842E-2</v>
      </c>
      <c r="Q27" s="58">
        <v>20</v>
      </c>
      <c r="R27" s="58">
        <v>1</v>
      </c>
      <c r="S27" s="96">
        <f t="shared" si="2"/>
        <v>0</v>
      </c>
    </row>
    <row r="28" spans="1:19">
      <c r="A28" s="133"/>
      <c r="B28" s="59">
        <v>212</v>
      </c>
      <c r="C28" s="60" t="s">
        <v>169</v>
      </c>
      <c r="D28" s="60" t="s">
        <v>582</v>
      </c>
      <c r="E28" s="60" t="s">
        <v>583</v>
      </c>
      <c r="F28" s="61" t="s">
        <v>584</v>
      </c>
      <c r="G28" s="33" t="s">
        <v>544</v>
      </c>
      <c r="H28" s="62"/>
      <c r="I28" s="62"/>
      <c r="J28" s="62"/>
      <c r="K28" s="62"/>
      <c r="L28" s="62"/>
      <c r="M28" s="62"/>
      <c r="N28" s="62">
        <f t="shared" si="0"/>
        <v>0</v>
      </c>
      <c r="O28" s="63">
        <f t="shared" si="1"/>
        <v>0</v>
      </c>
      <c r="P28" s="53">
        <f>VLOOKUP(B28,vyslednycas!A:B,2,FALSE)</f>
        <v>4.6763194444444101E-2</v>
      </c>
      <c r="Q28" s="58">
        <v>21</v>
      </c>
      <c r="R28" s="58">
        <v>1</v>
      </c>
      <c r="S28" s="96">
        <f t="shared" si="2"/>
        <v>0</v>
      </c>
    </row>
    <row r="29" spans="1:19">
      <c r="A29" s="133"/>
      <c r="B29" s="59">
        <v>237</v>
      </c>
      <c r="C29" s="64" t="s">
        <v>586</v>
      </c>
      <c r="D29" s="64" t="s">
        <v>587</v>
      </c>
      <c r="E29" s="60" t="s">
        <v>588</v>
      </c>
      <c r="F29" s="61" t="s">
        <v>589</v>
      </c>
      <c r="G29" s="33" t="s">
        <v>544</v>
      </c>
      <c r="H29" s="62" t="s">
        <v>20</v>
      </c>
      <c r="I29" s="62" t="s">
        <v>20</v>
      </c>
      <c r="J29" s="62" t="s">
        <v>20</v>
      </c>
      <c r="K29" s="62" t="s">
        <v>20</v>
      </c>
      <c r="L29" s="62" t="s">
        <v>20</v>
      </c>
      <c r="M29" s="62"/>
      <c r="N29" s="62">
        <f t="shared" si="0"/>
        <v>280</v>
      </c>
      <c r="O29" s="63">
        <f t="shared" si="1"/>
        <v>-180</v>
      </c>
      <c r="P29" s="53">
        <f>VLOOKUP(B29,vyslednycas!A:B,2,FALSE)</f>
        <v>8.168370370370337E-2</v>
      </c>
      <c r="Q29" s="58">
        <v>22</v>
      </c>
      <c r="R29" s="58">
        <v>1</v>
      </c>
      <c r="S29" s="96">
        <f t="shared" si="2"/>
        <v>28</v>
      </c>
    </row>
    <row r="30" spans="1:19">
      <c r="A30" s="133"/>
      <c r="B30" s="59">
        <v>201</v>
      </c>
      <c r="C30" s="60" t="s">
        <v>54</v>
      </c>
      <c r="D30" s="60" t="s">
        <v>198</v>
      </c>
      <c r="E30" s="60" t="s">
        <v>590</v>
      </c>
      <c r="F30" s="61" t="s">
        <v>198</v>
      </c>
      <c r="G30" s="33" t="s">
        <v>544</v>
      </c>
      <c r="H30" s="62" t="s">
        <v>20</v>
      </c>
      <c r="I30" s="62" t="s">
        <v>20</v>
      </c>
      <c r="J30" s="62" t="s">
        <v>20</v>
      </c>
      <c r="K30" s="62"/>
      <c r="L30" s="62"/>
      <c r="M30" s="62"/>
      <c r="N30" s="62">
        <f t="shared" si="0"/>
        <v>300</v>
      </c>
      <c r="O30" s="63">
        <f t="shared" si="1"/>
        <v>-250</v>
      </c>
      <c r="P30" s="53">
        <f>VLOOKUP(B30,vyslednycas!A:B,2,FALSE)</f>
        <v>8.3076562500000367E-2</v>
      </c>
      <c r="Q30" s="58">
        <v>23</v>
      </c>
      <c r="R30" s="58">
        <v>1</v>
      </c>
      <c r="S30" s="96">
        <f t="shared" si="2"/>
        <v>30</v>
      </c>
    </row>
    <row r="31" spans="1:19">
      <c r="A31" s="133"/>
      <c r="B31" s="59">
        <v>235</v>
      </c>
      <c r="C31" s="64" t="s">
        <v>591</v>
      </c>
      <c r="D31" s="64" t="s">
        <v>592</v>
      </c>
      <c r="E31" s="60" t="s">
        <v>525</v>
      </c>
      <c r="F31" s="61" t="s">
        <v>592</v>
      </c>
      <c r="G31" s="33" t="s">
        <v>544</v>
      </c>
      <c r="H31" s="62" t="s">
        <v>20</v>
      </c>
      <c r="I31" s="62" t="s">
        <v>20</v>
      </c>
      <c r="J31" s="62" t="s">
        <v>20</v>
      </c>
      <c r="K31" s="62" t="s">
        <v>20</v>
      </c>
      <c r="L31" s="62" t="s">
        <v>20</v>
      </c>
      <c r="M31" s="62"/>
      <c r="N31" s="62">
        <f t="shared" si="0"/>
        <v>460</v>
      </c>
      <c r="O31" s="63">
        <f t="shared" si="1"/>
        <v>-360</v>
      </c>
      <c r="P31" s="53">
        <f>VLOOKUP(B31,vyslednycas!A:B,2,FALSE)</f>
        <v>9.4389895833333792E-2</v>
      </c>
      <c r="Q31" s="58">
        <v>24</v>
      </c>
      <c r="R31" s="58">
        <v>1</v>
      </c>
      <c r="S31" s="96">
        <f t="shared" si="2"/>
        <v>46</v>
      </c>
    </row>
    <row r="32" spans="1:19">
      <c r="A32" s="133"/>
      <c r="B32" s="59">
        <v>242</v>
      </c>
      <c r="C32" s="64" t="s">
        <v>187</v>
      </c>
      <c r="D32" s="64" t="s">
        <v>585</v>
      </c>
      <c r="E32" s="60" t="s">
        <v>479</v>
      </c>
      <c r="F32" s="65" t="s">
        <v>585</v>
      </c>
      <c r="G32" s="33" t="s">
        <v>544</v>
      </c>
      <c r="H32" s="62" t="s">
        <v>20</v>
      </c>
      <c r="I32" s="62"/>
      <c r="J32" s="62"/>
      <c r="K32" s="62" t="s">
        <v>20</v>
      </c>
      <c r="L32" s="62" t="s">
        <v>20</v>
      </c>
      <c r="M32" s="62"/>
      <c r="N32" s="62">
        <f t="shared" si="0"/>
        <v>680</v>
      </c>
      <c r="O32" s="63">
        <f t="shared" si="1"/>
        <v>-630</v>
      </c>
      <c r="P32" s="53">
        <f>VLOOKUP(B32,vyslednycas!A:B,2,FALSE)</f>
        <v>0.10906194444444448</v>
      </c>
      <c r="Q32" s="58">
        <v>25</v>
      </c>
      <c r="R32" s="58">
        <v>1</v>
      </c>
      <c r="S32" s="96">
        <f t="shared" si="2"/>
        <v>68</v>
      </c>
    </row>
    <row r="33" spans="1:19">
      <c r="A33" s="133"/>
      <c r="B33" s="59">
        <v>238</v>
      </c>
      <c r="C33" s="60" t="s">
        <v>593</v>
      </c>
      <c r="D33" s="60" t="s">
        <v>404</v>
      </c>
      <c r="E33" s="60" t="s">
        <v>594</v>
      </c>
      <c r="F33" s="61" t="s">
        <v>561</v>
      </c>
      <c r="G33" s="33" t="s">
        <v>595</v>
      </c>
      <c r="H33" s="62" t="s">
        <v>20</v>
      </c>
      <c r="I33" s="62" t="s">
        <v>20</v>
      </c>
      <c r="J33" s="62" t="s">
        <v>20</v>
      </c>
      <c r="K33" s="62" t="s">
        <v>20</v>
      </c>
      <c r="L33" s="62" t="s">
        <v>20</v>
      </c>
      <c r="M33" s="62">
        <v>25</v>
      </c>
      <c r="N33" s="62">
        <f t="shared" si="0"/>
        <v>0</v>
      </c>
      <c r="O33" s="63">
        <f t="shared" si="1"/>
        <v>125</v>
      </c>
      <c r="P33" s="53">
        <f>VLOOKUP(B33,vyslednycas!A:B,2,FALSE)</f>
        <v>4.1666666666666664E-2</v>
      </c>
      <c r="Q33" s="58">
        <v>1</v>
      </c>
      <c r="R33" s="58">
        <v>20</v>
      </c>
      <c r="S33" s="96">
        <f t="shared" si="2"/>
        <v>0</v>
      </c>
    </row>
    <row r="34" spans="1:19">
      <c r="A34" s="133"/>
      <c r="B34" s="59">
        <v>214</v>
      </c>
      <c r="C34" s="64" t="s">
        <v>125</v>
      </c>
      <c r="D34" s="64"/>
      <c r="E34" s="60" t="s">
        <v>596</v>
      </c>
      <c r="F34" s="61" t="s">
        <v>597</v>
      </c>
      <c r="G34" s="33" t="s">
        <v>595</v>
      </c>
      <c r="H34" s="62" t="s">
        <v>20</v>
      </c>
      <c r="I34" s="62" t="s">
        <v>20</v>
      </c>
      <c r="J34" s="62" t="s">
        <v>20</v>
      </c>
      <c r="K34" s="62" t="s">
        <v>20</v>
      </c>
      <c r="L34" s="62" t="s">
        <v>20</v>
      </c>
      <c r="M34" s="62">
        <v>20</v>
      </c>
      <c r="N34" s="62">
        <f t="shared" si="0"/>
        <v>0</v>
      </c>
      <c r="O34" s="63">
        <f t="shared" si="1"/>
        <v>120</v>
      </c>
      <c r="P34" s="53">
        <f>VLOOKUP(B34,vyslednycas!A:B,2,FALSE)</f>
        <v>3.8573668981481721E-2</v>
      </c>
      <c r="Q34" s="58">
        <v>2</v>
      </c>
      <c r="R34" s="58">
        <v>19</v>
      </c>
      <c r="S34" s="96">
        <f t="shared" si="2"/>
        <v>0</v>
      </c>
    </row>
    <row r="35" spans="1:19">
      <c r="A35" s="133"/>
      <c r="B35" s="59">
        <v>221</v>
      </c>
      <c r="C35" s="64" t="s">
        <v>155</v>
      </c>
      <c r="D35" s="64" t="s">
        <v>598</v>
      </c>
      <c r="E35" s="60" t="s">
        <v>155</v>
      </c>
      <c r="F35" s="61" t="s">
        <v>598</v>
      </c>
      <c r="G35" s="33" t="s">
        <v>595</v>
      </c>
      <c r="H35" s="62" t="s">
        <v>20</v>
      </c>
      <c r="I35" s="62" t="s">
        <v>20</v>
      </c>
      <c r="J35" s="62" t="s">
        <v>20</v>
      </c>
      <c r="K35" s="62" t="s">
        <v>20</v>
      </c>
      <c r="L35" s="62" t="s">
        <v>20</v>
      </c>
      <c r="M35" s="62">
        <v>20</v>
      </c>
      <c r="N35" s="62">
        <f t="shared" si="0"/>
        <v>0</v>
      </c>
      <c r="O35" s="63">
        <f t="shared" si="1"/>
        <v>120</v>
      </c>
      <c r="P35" s="53">
        <f>VLOOKUP(B35,vyslednycas!A:B,2,FALSE)</f>
        <v>4.5848553240740941E-2</v>
      </c>
      <c r="Q35" s="58">
        <v>3</v>
      </c>
      <c r="R35" s="58">
        <v>18</v>
      </c>
      <c r="S35" s="96">
        <f t="shared" si="2"/>
        <v>0</v>
      </c>
    </row>
    <row r="36" spans="1:19">
      <c r="A36" s="133"/>
      <c r="B36" s="59">
        <v>228</v>
      </c>
      <c r="C36" s="60" t="s">
        <v>562</v>
      </c>
      <c r="D36" s="60" t="s">
        <v>599</v>
      </c>
      <c r="E36" s="60" t="s">
        <v>600</v>
      </c>
      <c r="F36" s="61" t="s">
        <v>601</v>
      </c>
      <c r="G36" s="33" t="s">
        <v>595</v>
      </c>
      <c r="H36" s="62" t="s">
        <v>20</v>
      </c>
      <c r="I36" s="62" t="s">
        <v>20</v>
      </c>
      <c r="J36" s="62" t="s">
        <v>20</v>
      </c>
      <c r="K36" s="62" t="s">
        <v>20</v>
      </c>
      <c r="L36" s="62" t="s">
        <v>20</v>
      </c>
      <c r="M36" s="62">
        <v>20</v>
      </c>
      <c r="N36" s="62">
        <f t="shared" si="0"/>
        <v>0</v>
      </c>
      <c r="O36" s="63">
        <f t="shared" si="1"/>
        <v>120</v>
      </c>
      <c r="P36" s="53">
        <f>VLOOKUP(B36,vyslednycas!A:B,2,FALSE)</f>
        <v>4.6360601851851563E-2</v>
      </c>
      <c r="Q36" s="58">
        <v>4</v>
      </c>
      <c r="R36" s="58">
        <v>17</v>
      </c>
      <c r="S36" s="96">
        <f t="shared" si="2"/>
        <v>0</v>
      </c>
    </row>
    <row r="37" spans="1:19">
      <c r="A37" s="133"/>
      <c r="B37" s="59">
        <v>211</v>
      </c>
      <c r="C37" s="60" t="s">
        <v>155</v>
      </c>
      <c r="D37" s="60" t="s">
        <v>602</v>
      </c>
      <c r="E37" s="60" t="s">
        <v>60</v>
      </c>
      <c r="F37" s="61" t="s">
        <v>603</v>
      </c>
      <c r="G37" s="33" t="s">
        <v>595</v>
      </c>
      <c r="H37" s="62" t="s">
        <v>20</v>
      </c>
      <c r="I37" s="62" t="s">
        <v>20</v>
      </c>
      <c r="J37" s="62" t="s">
        <v>20</v>
      </c>
      <c r="K37" s="62" t="s">
        <v>20</v>
      </c>
      <c r="L37" s="62" t="s">
        <v>20</v>
      </c>
      <c r="M37" s="62">
        <v>15</v>
      </c>
      <c r="N37" s="62">
        <f t="shared" si="0"/>
        <v>0</v>
      </c>
      <c r="O37" s="63">
        <f t="shared" si="1"/>
        <v>115</v>
      </c>
      <c r="P37" s="53">
        <f>VLOOKUP(B37,vyslednycas!A:B,2,FALSE)</f>
        <v>3.8599201388889101E-2</v>
      </c>
      <c r="Q37" s="58">
        <v>5</v>
      </c>
      <c r="R37" s="58">
        <v>16</v>
      </c>
      <c r="S37" s="96">
        <f t="shared" si="2"/>
        <v>0</v>
      </c>
    </row>
    <row r="38" spans="1:19">
      <c r="A38" s="133"/>
      <c r="B38" s="59">
        <v>213</v>
      </c>
      <c r="C38" s="64" t="s">
        <v>398</v>
      </c>
      <c r="D38" s="64" t="s">
        <v>604</v>
      </c>
      <c r="E38" s="60" t="s">
        <v>47</v>
      </c>
      <c r="F38" s="61" t="s">
        <v>549</v>
      </c>
      <c r="G38" s="33" t="s">
        <v>595</v>
      </c>
      <c r="H38" s="62" t="s">
        <v>20</v>
      </c>
      <c r="I38" s="62" t="s">
        <v>20</v>
      </c>
      <c r="J38" s="62" t="s">
        <v>20</v>
      </c>
      <c r="K38" s="62" t="s">
        <v>20</v>
      </c>
      <c r="L38" s="62" t="s">
        <v>20</v>
      </c>
      <c r="M38" s="62">
        <v>15</v>
      </c>
      <c r="N38" s="62">
        <f t="shared" si="0"/>
        <v>0</v>
      </c>
      <c r="O38" s="63">
        <f t="shared" si="1"/>
        <v>115</v>
      </c>
      <c r="P38" s="53">
        <f>VLOOKUP(B38,vyslednycas!A:B,2,FALSE)</f>
        <v>4.1666666666666664E-2</v>
      </c>
      <c r="Q38" s="58">
        <v>6</v>
      </c>
      <c r="R38" s="58">
        <v>15</v>
      </c>
      <c r="S38" s="96">
        <f t="shared" si="2"/>
        <v>0</v>
      </c>
    </row>
    <row r="39" spans="1:19">
      <c r="A39" s="133"/>
      <c r="B39" s="59">
        <v>219</v>
      </c>
      <c r="C39" s="64" t="s">
        <v>125</v>
      </c>
      <c r="D39" s="64" t="s">
        <v>605</v>
      </c>
      <c r="E39" s="60" t="s">
        <v>137</v>
      </c>
      <c r="F39" s="61" t="s">
        <v>605</v>
      </c>
      <c r="G39" s="33" t="s">
        <v>595</v>
      </c>
      <c r="H39" s="62" t="s">
        <v>20</v>
      </c>
      <c r="I39" s="62" t="s">
        <v>20</v>
      </c>
      <c r="J39" s="62" t="s">
        <v>20</v>
      </c>
      <c r="K39" s="62" t="s">
        <v>20</v>
      </c>
      <c r="L39" s="62" t="s">
        <v>20</v>
      </c>
      <c r="M39" s="62">
        <v>15</v>
      </c>
      <c r="N39" s="62">
        <f t="shared" si="0"/>
        <v>0</v>
      </c>
      <c r="O39" s="63">
        <f t="shared" si="1"/>
        <v>115</v>
      </c>
      <c r="P39" s="53">
        <f>VLOOKUP(B39,vyslednycas!A:B,2,FALSE)</f>
        <v>4.2002696759259342E-2</v>
      </c>
      <c r="Q39" s="58">
        <v>7</v>
      </c>
      <c r="R39" s="58">
        <v>14</v>
      </c>
      <c r="S39" s="96">
        <f t="shared" si="2"/>
        <v>0</v>
      </c>
    </row>
    <row r="40" spans="1:19">
      <c r="A40" s="133"/>
      <c r="B40" s="59">
        <v>224</v>
      </c>
      <c r="C40" s="60" t="s">
        <v>606</v>
      </c>
      <c r="D40" s="60" t="s">
        <v>509</v>
      </c>
      <c r="E40" s="60" t="s">
        <v>38</v>
      </c>
      <c r="F40" s="61" t="s">
        <v>509</v>
      </c>
      <c r="G40" s="33" t="s">
        <v>595</v>
      </c>
      <c r="H40" s="62" t="s">
        <v>20</v>
      </c>
      <c r="I40" s="62" t="s">
        <v>20</v>
      </c>
      <c r="J40" s="62" t="s">
        <v>20</v>
      </c>
      <c r="K40" s="62" t="s">
        <v>20</v>
      </c>
      <c r="L40" s="62" t="s">
        <v>20</v>
      </c>
      <c r="M40" s="62">
        <v>15</v>
      </c>
      <c r="N40" s="62">
        <f t="shared" si="0"/>
        <v>0</v>
      </c>
      <c r="O40" s="63">
        <f t="shared" si="1"/>
        <v>115</v>
      </c>
      <c r="P40" s="53">
        <f>VLOOKUP(B40,vyslednycas!A:B,2,FALSE)</f>
        <v>4.2963541666666452E-2</v>
      </c>
      <c r="Q40" s="58">
        <v>8</v>
      </c>
      <c r="R40" s="58">
        <v>13</v>
      </c>
      <c r="S40" s="96">
        <f t="shared" si="2"/>
        <v>0</v>
      </c>
    </row>
    <row r="41" spans="1:19">
      <c r="A41" s="133"/>
      <c r="B41" s="59">
        <v>216</v>
      </c>
      <c r="C41" s="60" t="s">
        <v>62</v>
      </c>
      <c r="D41" s="60" t="s">
        <v>607</v>
      </c>
      <c r="E41" s="60" t="s">
        <v>608</v>
      </c>
      <c r="F41" s="61" t="s">
        <v>247</v>
      </c>
      <c r="G41" s="33" t="s">
        <v>595</v>
      </c>
      <c r="H41" s="62" t="s">
        <v>20</v>
      </c>
      <c r="I41" s="62" t="s">
        <v>20</v>
      </c>
      <c r="J41" s="62" t="s">
        <v>20</v>
      </c>
      <c r="K41" s="62" t="s">
        <v>20</v>
      </c>
      <c r="L41" s="62" t="s">
        <v>20</v>
      </c>
      <c r="M41" s="62">
        <v>15</v>
      </c>
      <c r="N41" s="62">
        <f t="shared" si="0"/>
        <v>0</v>
      </c>
      <c r="O41" s="63">
        <f t="shared" si="1"/>
        <v>115</v>
      </c>
      <c r="P41" s="53">
        <f>VLOOKUP(B41,vyslednycas!A:B,2,FALSE)</f>
        <v>5.0859976851852229E-2</v>
      </c>
      <c r="Q41" s="58">
        <v>9</v>
      </c>
      <c r="R41" s="58">
        <v>12</v>
      </c>
      <c r="S41" s="96">
        <f t="shared" si="2"/>
        <v>0</v>
      </c>
    </row>
    <row r="42" spans="1:19">
      <c r="A42" s="133"/>
      <c r="B42" s="59">
        <v>208</v>
      </c>
      <c r="C42" s="60" t="s">
        <v>609</v>
      </c>
      <c r="D42" s="60" t="s">
        <v>610</v>
      </c>
      <c r="E42" s="60" t="s">
        <v>93</v>
      </c>
      <c r="F42" s="61" t="s">
        <v>610</v>
      </c>
      <c r="G42" s="33" t="s">
        <v>595</v>
      </c>
      <c r="H42" s="62" t="s">
        <v>20</v>
      </c>
      <c r="I42" s="62" t="s">
        <v>20</v>
      </c>
      <c r="J42" s="62" t="s">
        <v>20</v>
      </c>
      <c r="K42" s="62" t="s">
        <v>20</v>
      </c>
      <c r="L42" s="62" t="s">
        <v>20</v>
      </c>
      <c r="M42" s="62">
        <v>10</v>
      </c>
      <c r="N42" s="62">
        <f t="shared" si="0"/>
        <v>0</v>
      </c>
      <c r="O42" s="63">
        <f t="shared" si="1"/>
        <v>110</v>
      </c>
      <c r="P42" s="53">
        <f>VLOOKUP(B42,vyslednycas!A:B,2,FALSE)</f>
        <v>4.4620763888888984E-2</v>
      </c>
      <c r="Q42" s="58">
        <v>10</v>
      </c>
      <c r="R42" s="58">
        <v>11</v>
      </c>
      <c r="S42" s="96">
        <f t="shared" si="2"/>
        <v>0</v>
      </c>
    </row>
    <row r="43" spans="1:19">
      <c r="A43" s="133"/>
      <c r="B43" s="59">
        <v>240</v>
      </c>
      <c r="C43" s="60" t="s">
        <v>611</v>
      </c>
      <c r="D43" s="60" t="s">
        <v>612</v>
      </c>
      <c r="E43" s="60" t="s">
        <v>554</v>
      </c>
      <c r="F43" s="61" t="s">
        <v>404</v>
      </c>
      <c r="G43" s="33" t="s">
        <v>595</v>
      </c>
      <c r="H43" s="62" t="s">
        <v>20</v>
      </c>
      <c r="I43" s="62" t="s">
        <v>20</v>
      </c>
      <c r="J43" s="62" t="s">
        <v>20</v>
      </c>
      <c r="K43" s="62" t="s">
        <v>20</v>
      </c>
      <c r="L43" s="62" t="s">
        <v>20</v>
      </c>
      <c r="M43" s="62">
        <v>10</v>
      </c>
      <c r="N43" s="62">
        <f t="shared" si="0"/>
        <v>0</v>
      </c>
      <c r="O43" s="63">
        <f t="shared" si="1"/>
        <v>110</v>
      </c>
      <c r="P43" s="53">
        <f>VLOOKUP(B43,vyslednycas!A:B,2,FALSE)</f>
        <v>5.4298449074073912E-2</v>
      </c>
      <c r="Q43" s="58">
        <v>11</v>
      </c>
      <c r="R43" s="58">
        <v>10</v>
      </c>
      <c r="S43" s="96">
        <f t="shared" si="2"/>
        <v>0</v>
      </c>
    </row>
    <row r="44" spans="1:19">
      <c r="A44" s="133"/>
      <c r="B44" s="59">
        <v>234</v>
      </c>
      <c r="C44" s="60" t="s">
        <v>273</v>
      </c>
      <c r="D44" s="60" t="s">
        <v>555</v>
      </c>
      <c r="E44" s="60" t="s">
        <v>613</v>
      </c>
      <c r="F44" s="61" t="s">
        <v>553</v>
      </c>
      <c r="G44" s="33" t="s">
        <v>595</v>
      </c>
      <c r="H44" s="62" t="s">
        <v>20</v>
      </c>
      <c r="I44" s="62" t="s">
        <v>20</v>
      </c>
      <c r="J44" s="62" t="s">
        <v>20</v>
      </c>
      <c r="K44" s="62" t="s">
        <v>20</v>
      </c>
      <c r="L44" s="62" t="s">
        <v>20</v>
      </c>
      <c r="M44" s="62">
        <v>10</v>
      </c>
      <c r="N44" s="62">
        <f t="shared" si="0"/>
        <v>0</v>
      </c>
      <c r="O44" s="63">
        <f t="shared" si="1"/>
        <v>110</v>
      </c>
      <c r="P44" s="53">
        <f>VLOOKUP(B44,vyslednycas!A:B,2,FALSE)</f>
        <v>6.1541504629629235E-2</v>
      </c>
      <c r="Q44" s="58">
        <v>12</v>
      </c>
      <c r="R44" s="58">
        <v>9</v>
      </c>
      <c r="S44" s="96">
        <f t="shared" si="2"/>
        <v>0</v>
      </c>
    </row>
    <row r="45" spans="1:19">
      <c r="A45" s="133"/>
      <c r="B45" s="59">
        <v>236</v>
      </c>
      <c r="C45" s="60" t="s">
        <v>137</v>
      </c>
      <c r="D45" s="60" t="s">
        <v>614</v>
      </c>
      <c r="E45" s="60" t="s">
        <v>615</v>
      </c>
      <c r="F45" s="65" t="s">
        <v>616</v>
      </c>
      <c r="G45" s="33" t="s">
        <v>595</v>
      </c>
      <c r="H45" s="62" t="s">
        <v>20</v>
      </c>
      <c r="I45" s="62" t="s">
        <v>20</v>
      </c>
      <c r="J45" s="62" t="s">
        <v>20</v>
      </c>
      <c r="K45" s="62" t="s">
        <v>20</v>
      </c>
      <c r="L45" s="62" t="s">
        <v>20</v>
      </c>
      <c r="M45" s="62">
        <v>20</v>
      </c>
      <c r="N45" s="62">
        <f t="shared" si="0"/>
        <v>10</v>
      </c>
      <c r="O45" s="63">
        <f t="shared" si="1"/>
        <v>110</v>
      </c>
      <c r="P45" s="53">
        <f>VLOOKUP(B45,vyslednycas!A:B,2,FALSE)</f>
        <v>6.2959050925925797E-2</v>
      </c>
      <c r="Q45" s="58">
        <v>13</v>
      </c>
      <c r="R45" s="58">
        <v>8</v>
      </c>
      <c r="S45" s="96">
        <f t="shared" si="2"/>
        <v>1</v>
      </c>
    </row>
    <row r="46" spans="1:19">
      <c r="A46" s="133"/>
      <c r="B46" s="59">
        <v>223</v>
      </c>
      <c r="C46" s="64" t="s">
        <v>155</v>
      </c>
      <c r="D46" s="64" t="s">
        <v>617</v>
      </c>
      <c r="E46" s="60" t="s">
        <v>618</v>
      </c>
      <c r="F46" s="61" t="s">
        <v>619</v>
      </c>
      <c r="G46" s="33" t="s">
        <v>595</v>
      </c>
      <c r="H46" s="62" t="s">
        <v>20</v>
      </c>
      <c r="I46" s="62" t="s">
        <v>20</v>
      </c>
      <c r="J46" s="62" t="s">
        <v>20</v>
      </c>
      <c r="K46" s="62" t="s">
        <v>20</v>
      </c>
      <c r="L46" s="62" t="s">
        <v>20</v>
      </c>
      <c r="M46" s="62">
        <v>0</v>
      </c>
      <c r="N46" s="62">
        <f t="shared" si="0"/>
        <v>0</v>
      </c>
      <c r="O46" s="63">
        <f t="shared" si="1"/>
        <v>100</v>
      </c>
      <c r="P46" s="53">
        <f>VLOOKUP(B46,vyslednycas!A:B,2,FALSE)</f>
        <v>4.3802557870370448E-2</v>
      </c>
      <c r="Q46" s="58">
        <v>14</v>
      </c>
      <c r="R46" s="58">
        <v>7</v>
      </c>
      <c r="S46" s="96">
        <f t="shared" si="2"/>
        <v>0</v>
      </c>
    </row>
    <row r="47" spans="1:19">
      <c r="A47" s="133"/>
      <c r="B47" s="59">
        <v>202</v>
      </c>
      <c r="C47" s="60" t="s">
        <v>620</v>
      </c>
      <c r="D47" s="60" t="s">
        <v>621</v>
      </c>
      <c r="E47" s="60" t="s">
        <v>622</v>
      </c>
      <c r="F47" s="61" t="s">
        <v>621</v>
      </c>
      <c r="G47" s="33" t="s">
        <v>595</v>
      </c>
      <c r="H47" s="62" t="s">
        <v>20</v>
      </c>
      <c r="I47" s="62"/>
      <c r="J47" s="62" t="s">
        <v>20</v>
      </c>
      <c r="K47" s="62" t="s">
        <v>20</v>
      </c>
      <c r="L47" s="62" t="s">
        <v>20</v>
      </c>
      <c r="M47" s="62">
        <v>0</v>
      </c>
      <c r="N47" s="62">
        <f t="shared" si="0"/>
        <v>0</v>
      </c>
      <c r="O47" s="63">
        <f t="shared" si="1"/>
        <v>80</v>
      </c>
      <c r="P47" s="53">
        <f>VLOOKUP(B47,vyslednycas!A:B,2,FALSE)</f>
        <v>5.1491828703703377E-2</v>
      </c>
      <c r="Q47" s="58">
        <v>15</v>
      </c>
      <c r="R47" s="58">
        <v>6</v>
      </c>
      <c r="S47" s="96">
        <f t="shared" si="2"/>
        <v>0</v>
      </c>
    </row>
    <row r="48" spans="1:19">
      <c r="A48" s="133"/>
      <c r="B48" s="59">
        <v>229</v>
      </c>
      <c r="C48" s="64" t="s">
        <v>137</v>
      </c>
      <c r="D48" s="64" t="s">
        <v>623</v>
      </c>
      <c r="E48" s="60" t="s">
        <v>624</v>
      </c>
      <c r="F48" s="61" t="s">
        <v>623</v>
      </c>
      <c r="G48" s="33" t="s">
        <v>595</v>
      </c>
      <c r="H48" s="62" t="s">
        <v>20</v>
      </c>
      <c r="I48" s="62" t="s">
        <v>20</v>
      </c>
      <c r="J48" s="62" t="s">
        <v>20</v>
      </c>
      <c r="K48" s="62" t="s">
        <v>20</v>
      </c>
      <c r="L48" s="62" t="s">
        <v>20</v>
      </c>
      <c r="M48" s="62">
        <v>15</v>
      </c>
      <c r="N48" s="62">
        <f t="shared" si="0"/>
        <v>90</v>
      </c>
      <c r="O48" s="63">
        <f t="shared" si="1"/>
        <v>25</v>
      </c>
      <c r="P48" s="53">
        <f>VLOOKUP(B48,vyslednycas!A:B,2,FALSE)</f>
        <v>6.8657858796296184E-2</v>
      </c>
      <c r="Q48" s="58">
        <v>16</v>
      </c>
      <c r="R48" s="58">
        <v>5</v>
      </c>
      <c r="S48" s="96">
        <f t="shared" si="2"/>
        <v>9</v>
      </c>
    </row>
    <row r="49" spans="1:19">
      <c r="A49" s="133"/>
      <c r="B49" s="59">
        <v>241</v>
      </c>
      <c r="C49" s="60" t="s">
        <v>625</v>
      </c>
      <c r="D49" s="60" t="s">
        <v>626</v>
      </c>
      <c r="E49" s="60" t="s">
        <v>479</v>
      </c>
      <c r="F49" s="61" t="s">
        <v>561</v>
      </c>
      <c r="G49" s="33" t="s">
        <v>595</v>
      </c>
      <c r="H49" s="62" t="s">
        <v>20</v>
      </c>
      <c r="I49" s="62" t="s">
        <v>20</v>
      </c>
      <c r="J49" s="62"/>
      <c r="K49" s="62"/>
      <c r="L49" s="62" t="s">
        <v>20</v>
      </c>
      <c r="M49" s="62">
        <v>10</v>
      </c>
      <c r="N49" s="62">
        <f t="shared" si="0"/>
        <v>160</v>
      </c>
      <c r="O49" s="63">
        <f t="shared" si="1"/>
        <v>-110</v>
      </c>
      <c r="P49" s="53">
        <f>VLOOKUP(B49,vyslednycas!A:B,2,FALSE)</f>
        <v>7.3046527777777481E-2</v>
      </c>
      <c r="Q49" s="58">
        <v>17</v>
      </c>
      <c r="R49" s="58">
        <v>4</v>
      </c>
      <c r="S49" s="96">
        <f t="shared" si="2"/>
        <v>16</v>
      </c>
    </row>
  </sheetData>
  <autoFilter ref="A7:S49">
    <sortState ref="A8:S49">
      <sortCondition ref="G8:G49"/>
      <sortCondition descending="1" ref="O8:O49"/>
      <sortCondition ref="P8:P49"/>
    </sortState>
  </autoFilter>
  <mergeCells count="2">
    <mergeCell ref="C1:N3"/>
    <mergeCell ref="H5:M5"/>
  </mergeCells>
  <pageMargins left="0.25" right="0.25" top="0.75" bottom="0.75" header="0.3" footer="0.3"/>
  <pageSetup paperSize="9" scale="78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5"/>
  </sheetPr>
  <dimension ref="A1:K253"/>
  <sheetViews>
    <sheetView topLeftCell="B1" workbookViewId="0">
      <selection activeCell="K7" sqref="K7"/>
    </sheetView>
  </sheetViews>
  <sheetFormatPr defaultColWidth="8.7109375" defaultRowHeight="15"/>
  <cols>
    <col min="1" max="1" width="11.7109375" style="132" hidden="1" customWidth="1"/>
    <col min="2" max="2" width="9.5703125" style="143" customWidth="1"/>
    <col min="3" max="3" width="11.5703125" style="143" customWidth="1"/>
    <col min="4" max="4" width="9.140625" style="141" customWidth="1"/>
    <col min="5" max="5" width="20" style="99" customWidth="1"/>
    <col min="6" max="6" width="19.5703125" style="98" customWidth="1"/>
    <col min="7" max="7" width="15" style="97" customWidth="1"/>
    <col min="8" max="8" width="28" style="97" bestFit="1" customWidth="1"/>
    <col min="9" max="9" width="24.5703125" style="97" bestFit="1" customWidth="1"/>
    <col min="10" max="10" width="15" style="97" customWidth="1"/>
    <col min="11" max="11" width="18.140625" style="97" customWidth="1"/>
    <col min="12" max="16384" width="8.7109375" style="97"/>
  </cols>
  <sheetData>
    <row r="1" spans="1:11">
      <c r="A1" s="130" t="s">
        <v>747</v>
      </c>
      <c r="B1" s="136" t="s">
        <v>746</v>
      </c>
      <c r="C1" s="136" t="s">
        <v>745</v>
      </c>
      <c r="D1" s="137" t="s">
        <v>744</v>
      </c>
      <c r="E1" s="113" t="s">
        <v>743</v>
      </c>
      <c r="F1" s="112" t="s">
        <v>742</v>
      </c>
      <c r="G1" s="111" t="s">
        <v>741</v>
      </c>
      <c r="H1" s="111" t="s">
        <v>859</v>
      </c>
      <c r="I1" s="111" t="s">
        <v>860</v>
      </c>
      <c r="J1" s="110" t="s">
        <v>740</v>
      </c>
      <c r="K1" s="109" t="s">
        <v>739</v>
      </c>
    </row>
    <row r="2" spans="1:11">
      <c r="A2" s="131" t="str">
        <f>C2&amp;B2</f>
        <v>TeplýOndřej</v>
      </c>
      <c r="B2" s="103" t="s">
        <v>67</v>
      </c>
      <c r="C2" s="103" t="s">
        <v>404</v>
      </c>
      <c r="D2" s="102" t="s">
        <v>639</v>
      </c>
      <c r="E2" s="106">
        <v>68</v>
      </c>
      <c r="F2" s="105">
        <v>2</v>
      </c>
      <c r="G2" s="104">
        <v>95</v>
      </c>
      <c r="H2" s="100">
        <v>1</v>
      </c>
      <c r="I2" s="100">
        <v>80</v>
      </c>
      <c r="J2" s="100">
        <f>G2+E2+I2</f>
        <v>243</v>
      </c>
      <c r="K2" s="147">
        <v>1</v>
      </c>
    </row>
    <row r="3" spans="1:11">
      <c r="A3" s="131" t="str">
        <f t="shared" ref="A3:A66" si="0">C3&amp;B3</f>
        <v>KouklíkDavid</v>
      </c>
      <c r="B3" s="103" t="s">
        <v>273</v>
      </c>
      <c r="C3" s="103" t="s">
        <v>274</v>
      </c>
      <c r="D3" s="102" t="s">
        <v>644</v>
      </c>
      <c r="E3" s="106">
        <v>56</v>
      </c>
      <c r="F3" s="105">
        <v>6</v>
      </c>
      <c r="G3" s="104">
        <v>78</v>
      </c>
      <c r="H3" s="100">
        <v>1</v>
      </c>
      <c r="I3" s="100">
        <v>100</v>
      </c>
      <c r="J3" s="100">
        <f>G3+E3+I3</f>
        <v>234</v>
      </c>
      <c r="K3" s="147">
        <v>2</v>
      </c>
    </row>
    <row r="4" spans="1:11">
      <c r="A4" s="131" t="str">
        <f t="shared" si="0"/>
        <v>AdamMartin</v>
      </c>
      <c r="B4" s="103" t="s">
        <v>137</v>
      </c>
      <c r="C4" s="103" t="s">
        <v>40</v>
      </c>
      <c r="D4" s="102" t="s">
        <v>644</v>
      </c>
      <c r="E4" s="106">
        <v>52</v>
      </c>
      <c r="F4" s="105">
        <v>8</v>
      </c>
      <c r="G4" s="104">
        <v>74</v>
      </c>
      <c r="H4" s="100">
        <v>1</v>
      </c>
      <c r="I4" s="100">
        <v>100</v>
      </c>
      <c r="J4" s="100">
        <f>G4+E4+I4</f>
        <v>226</v>
      </c>
      <c r="K4" s="147">
        <v>3</v>
      </c>
    </row>
    <row r="5" spans="1:11">
      <c r="A5" s="131" t="str">
        <f t="shared" si="0"/>
        <v>WalterJan</v>
      </c>
      <c r="B5" s="103" t="s">
        <v>125</v>
      </c>
      <c r="C5" s="103" t="s">
        <v>372</v>
      </c>
      <c r="D5" s="102" t="s">
        <v>644</v>
      </c>
      <c r="E5" s="106">
        <v>0</v>
      </c>
      <c r="F5" s="105">
        <v>4</v>
      </c>
      <c r="G5" s="104">
        <v>85</v>
      </c>
      <c r="H5" s="100">
        <v>1</v>
      </c>
      <c r="I5" s="100">
        <v>100</v>
      </c>
      <c r="J5" s="100">
        <f>G5+E5+I5</f>
        <v>185</v>
      </c>
      <c r="K5" s="147">
        <v>4</v>
      </c>
    </row>
    <row r="6" spans="1:11">
      <c r="A6" s="131" t="str">
        <f t="shared" si="0"/>
        <v>SvobodaPavel</v>
      </c>
      <c r="B6" s="103" t="s">
        <v>49</v>
      </c>
      <c r="C6" s="103" t="s">
        <v>431</v>
      </c>
      <c r="D6" s="102" t="s">
        <v>639</v>
      </c>
      <c r="E6" s="106">
        <v>47</v>
      </c>
      <c r="F6" s="105">
        <v>30</v>
      </c>
      <c r="G6" s="104">
        <v>40</v>
      </c>
      <c r="H6" s="100">
        <v>3</v>
      </c>
      <c r="I6" s="100">
        <v>90</v>
      </c>
      <c r="J6" s="100">
        <f>G6+E6+I6</f>
        <v>177</v>
      </c>
      <c r="K6" s="147">
        <v>5</v>
      </c>
    </row>
    <row r="7" spans="1:11">
      <c r="A7" s="131" t="str">
        <f t="shared" si="0"/>
        <v>ProcházkaJiří</v>
      </c>
      <c r="B7" s="138" t="s">
        <v>151</v>
      </c>
      <c r="C7" s="138" t="s">
        <v>31</v>
      </c>
      <c r="D7" s="139" t="s">
        <v>677</v>
      </c>
      <c r="E7" s="106">
        <v>44</v>
      </c>
      <c r="F7" s="105">
        <v>3</v>
      </c>
      <c r="G7" s="108">
        <v>70</v>
      </c>
      <c r="H7" s="100">
        <v>8</v>
      </c>
      <c r="I7" s="100">
        <v>54</v>
      </c>
      <c r="J7" s="100">
        <f>G7+E7+I7</f>
        <v>168</v>
      </c>
      <c r="K7" s="147">
        <v>6</v>
      </c>
    </row>
    <row r="8" spans="1:11">
      <c r="A8" s="131" t="str">
        <f t="shared" si="0"/>
        <v>MatoušekMichal</v>
      </c>
      <c r="B8" s="138" t="s">
        <v>42</v>
      </c>
      <c r="C8" s="138" t="s">
        <v>30</v>
      </c>
      <c r="D8" s="139" t="s">
        <v>677</v>
      </c>
      <c r="E8" s="106">
        <v>41</v>
      </c>
      <c r="F8" s="105">
        <v>5</v>
      </c>
      <c r="G8" s="108">
        <v>60</v>
      </c>
      <c r="H8" s="100">
        <v>8</v>
      </c>
      <c r="I8" s="100">
        <v>54</v>
      </c>
      <c r="J8" s="100">
        <f>G8+E8+I8</f>
        <v>155</v>
      </c>
      <c r="K8" s="147">
        <v>7</v>
      </c>
    </row>
    <row r="9" spans="1:11">
      <c r="A9" s="131" t="str">
        <f t="shared" si="0"/>
        <v>SvobodaDaniel</v>
      </c>
      <c r="B9" s="103" t="s">
        <v>437</v>
      </c>
      <c r="C9" s="103" t="s">
        <v>431</v>
      </c>
      <c r="D9" s="102" t="s">
        <v>675</v>
      </c>
      <c r="E9" s="106">
        <v>0</v>
      </c>
      <c r="F9" s="105">
        <v>7</v>
      </c>
      <c r="G9" s="104">
        <v>56</v>
      </c>
      <c r="H9" s="100">
        <v>3</v>
      </c>
      <c r="I9" s="100">
        <v>90</v>
      </c>
      <c r="J9" s="100">
        <f>G9+E9+I9</f>
        <v>146</v>
      </c>
      <c r="K9" s="147">
        <v>8</v>
      </c>
    </row>
    <row r="10" spans="1:11">
      <c r="A10" s="131" t="str">
        <f t="shared" si="0"/>
        <v>ValachDavid</v>
      </c>
      <c r="B10" s="103" t="s">
        <v>273</v>
      </c>
      <c r="C10" s="103" t="s">
        <v>405</v>
      </c>
      <c r="D10" s="102" t="s">
        <v>639</v>
      </c>
      <c r="E10" s="106">
        <v>29</v>
      </c>
      <c r="F10" s="105">
        <v>34</v>
      </c>
      <c r="G10" s="104">
        <v>36</v>
      </c>
      <c r="H10" s="100">
        <v>1</v>
      </c>
      <c r="I10" s="100">
        <v>80</v>
      </c>
      <c r="J10" s="100">
        <f>G10+E10+I10</f>
        <v>145</v>
      </c>
      <c r="K10" s="147">
        <v>9</v>
      </c>
    </row>
    <row r="11" spans="1:11">
      <c r="A11" s="131" t="str">
        <f t="shared" si="0"/>
        <v>JílekMichal</v>
      </c>
      <c r="B11" s="103" t="s">
        <v>42</v>
      </c>
      <c r="C11" s="103" t="s">
        <v>43</v>
      </c>
      <c r="D11" s="102" t="s">
        <v>639</v>
      </c>
      <c r="E11" s="106">
        <v>0</v>
      </c>
      <c r="F11" s="105">
        <v>4</v>
      </c>
      <c r="G11" s="104">
        <v>85</v>
      </c>
      <c r="H11" s="100">
        <v>6</v>
      </c>
      <c r="I11" s="100">
        <v>58</v>
      </c>
      <c r="J11" s="100">
        <f>G11+E11+I11</f>
        <v>143</v>
      </c>
      <c r="K11" s="147">
        <v>10</v>
      </c>
    </row>
    <row r="12" spans="1:11">
      <c r="A12" s="131" t="str">
        <f t="shared" si="0"/>
        <v>HolýJakub</v>
      </c>
      <c r="B12" s="103" t="s">
        <v>38</v>
      </c>
      <c r="C12" s="103" t="s">
        <v>39</v>
      </c>
      <c r="D12" s="102" t="s">
        <v>639</v>
      </c>
      <c r="E12" s="106">
        <v>0</v>
      </c>
      <c r="F12" s="105">
        <v>19</v>
      </c>
      <c r="G12" s="104">
        <v>52</v>
      </c>
      <c r="H12" s="100">
        <v>4</v>
      </c>
      <c r="I12" s="100">
        <v>85</v>
      </c>
      <c r="J12" s="100">
        <f>G12+E12+I12</f>
        <v>137</v>
      </c>
      <c r="K12" s="147">
        <v>11</v>
      </c>
    </row>
    <row r="13" spans="1:11">
      <c r="A13" s="131" t="str">
        <f t="shared" si="0"/>
        <v>NěmečekOndřej</v>
      </c>
      <c r="B13" s="103" t="s">
        <v>67</v>
      </c>
      <c r="C13" s="103" t="s">
        <v>387</v>
      </c>
      <c r="D13" s="102" t="s">
        <v>644</v>
      </c>
      <c r="E13" s="106">
        <v>0</v>
      </c>
      <c r="F13" s="105">
        <v>11</v>
      </c>
      <c r="G13" s="104">
        <v>68</v>
      </c>
      <c r="H13" s="100">
        <v>17</v>
      </c>
      <c r="I13" s="100">
        <v>56</v>
      </c>
      <c r="J13" s="100">
        <f>G13+E13+I13</f>
        <v>124</v>
      </c>
      <c r="K13" s="147">
        <v>12</v>
      </c>
    </row>
    <row r="14" spans="1:11">
      <c r="A14" s="131" t="str">
        <f t="shared" si="0"/>
        <v>TesaříkJan</v>
      </c>
      <c r="B14" s="103" t="s">
        <v>125</v>
      </c>
      <c r="C14" s="103" t="s">
        <v>487</v>
      </c>
      <c r="D14" s="102" t="s">
        <v>675</v>
      </c>
      <c r="E14" s="106">
        <v>0</v>
      </c>
      <c r="F14" s="105">
        <v>10</v>
      </c>
      <c r="G14" s="104">
        <v>50</v>
      </c>
      <c r="H14" s="100">
        <v>9</v>
      </c>
      <c r="I14" s="100">
        <v>72</v>
      </c>
      <c r="J14" s="100">
        <f>G14+E14+I14</f>
        <v>122</v>
      </c>
      <c r="K14" s="147">
        <v>13</v>
      </c>
    </row>
    <row r="15" spans="1:11">
      <c r="A15" s="131" t="str">
        <f t="shared" si="0"/>
        <v>PetraturRadim</v>
      </c>
      <c r="B15" s="103" t="s">
        <v>738</v>
      </c>
      <c r="C15" s="103" t="s">
        <v>737</v>
      </c>
      <c r="D15" s="102" t="s">
        <v>639</v>
      </c>
      <c r="E15" s="106">
        <v>44</v>
      </c>
      <c r="F15" s="105">
        <v>7</v>
      </c>
      <c r="G15" s="104">
        <v>76</v>
      </c>
      <c r="H15" s="100" t="s">
        <v>865</v>
      </c>
      <c r="I15" s="100">
        <v>0</v>
      </c>
      <c r="J15" s="100">
        <f>G15+E15+I15</f>
        <v>120</v>
      </c>
      <c r="K15" s="147">
        <v>14</v>
      </c>
    </row>
    <row r="16" spans="1:11">
      <c r="A16" s="131" t="str">
        <f t="shared" si="0"/>
        <v>ZákostelnýMartin</v>
      </c>
      <c r="B16" s="103" t="s">
        <v>137</v>
      </c>
      <c r="C16" s="103" t="s">
        <v>736</v>
      </c>
      <c r="D16" s="102" t="s">
        <v>639</v>
      </c>
      <c r="E16" s="106">
        <v>50</v>
      </c>
      <c r="F16" s="105">
        <v>11</v>
      </c>
      <c r="G16" s="104">
        <v>68</v>
      </c>
      <c r="H16" s="100" t="s">
        <v>865</v>
      </c>
      <c r="I16" s="100">
        <v>0</v>
      </c>
      <c r="J16" s="100">
        <f>G16+E16+I16</f>
        <v>118</v>
      </c>
      <c r="K16" s="147">
        <v>15</v>
      </c>
    </row>
    <row r="17" spans="1:11">
      <c r="A17" s="131" t="str">
        <f t="shared" si="0"/>
        <v>HábaJan</v>
      </c>
      <c r="B17" s="103" t="s">
        <v>125</v>
      </c>
      <c r="C17" s="103" t="s">
        <v>735</v>
      </c>
      <c r="D17" s="102" t="s">
        <v>639</v>
      </c>
      <c r="E17" s="106">
        <v>41</v>
      </c>
      <c r="F17" s="105">
        <v>8</v>
      </c>
      <c r="G17" s="104">
        <v>74</v>
      </c>
      <c r="H17" s="100" t="s">
        <v>865</v>
      </c>
      <c r="I17" s="100">
        <v>0</v>
      </c>
      <c r="J17" s="100">
        <f>G17+E17+I17</f>
        <v>115</v>
      </c>
      <c r="K17" s="147">
        <v>16</v>
      </c>
    </row>
    <row r="18" spans="1:11">
      <c r="A18" s="131" t="str">
        <f t="shared" si="0"/>
        <v>LejsekVojta</v>
      </c>
      <c r="B18" s="103" t="s">
        <v>33</v>
      </c>
      <c r="C18" s="103" t="s">
        <v>34</v>
      </c>
      <c r="D18" s="102" t="s">
        <v>644</v>
      </c>
      <c r="E18" s="106">
        <v>0</v>
      </c>
      <c r="F18" s="105">
        <v>40</v>
      </c>
      <c r="G18" s="104">
        <v>30</v>
      </c>
      <c r="H18" s="100">
        <v>6</v>
      </c>
      <c r="I18" s="100">
        <v>78</v>
      </c>
      <c r="J18" s="100">
        <f>G18+E18+I18</f>
        <v>108</v>
      </c>
      <c r="K18" s="147">
        <v>17</v>
      </c>
    </row>
    <row r="19" spans="1:11">
      <c r="A19" s="131" t="str">
        <f t="shared" si="0"/>
        <v>NadějePetr</v>
      </c>
      <c r="B19" s="103" t="s">
        <v>155</v>
      </c>
      <c r="C19" s="103" t="s">
        <v>283</v>
      </c>
      <c r="D19" s="102" t="s">
        <v>639</v>
      </c>
      <c r="E19" s="106">
        <v>0</v>
      </c>
      <c r="F19" s="105">
        <v>15</v>
      </c>
      <c r="G19" s="104">
        <v>60</v>
      </c>
      <c r="H19" s="100">
        <v>11</v>
      </c>
      <c r="I19" s="100">
        <v>48</v>
      </c>
      <c r="J19" s="100">
        <f>G19+E19+I19</f>
        <v>108</v>
      </c>
      <c r="K19" s="147">
        <v>17</v>
      </c>
    </row>
    <row r="20" spans="1:11">
      <c r="A20" s="131" t="str">
        <f t="shared" si="0"/>
        <v>FelberTomáš</v>
      </c>
      <c r="B20" s="103" t="s">
        <v>213</v>
      </c>
      <c r="C20" s="103" t="s">
        <v>255</v>
      </c>
      <c r="D20" s="102" t="s">
        <v>639</v>
      </c>
      <c r="E20" s="106">
        <v>22</v>
      </c>
      <c r="F20" s="105">
        <v>45</v>
      </c>
      <c r="G20" s="104">
        <v>25</v>
      </c>
      <c r="H20" s="100">
        <v>16</v>
      </c>
      <c r="I20" s="100">
        <v>58</v>
      </c>
      <c r="J20" s="100">
        <f>G20+E20+I20</f>
        <v>105</v>
      </c>
      <c r="K20" s="147">
        <v>19</v>
      </c>
    </row>
    <row r="21" spans="1:11">
      <c r="A21" s="131" t="str">
        <f t="shared" si="0"/>
        <v>DalíkVojta</v>
      </c>
      <c r="B21" s="103" t="s">
        <v>33</v>
      </c>
      <c r="C21" s="103" t="s">
        <v>364</v>
      </c>
      <c r="D21" s="102" t="s">
        <v>644</v>
      </c>
      <c r="E21" s="106">
        <v>0</v>
      </c>
      <c r="F21" s="105">
        <v>47</v>
      </c>
      <c r="G21" s="104">
        <v>23</v>
      </c>
      <c r="H21" s="100">
        <v>1</v>
      </c>
      <c r="I21" s="100">
        <v>80</v>
      </c>
      <c r="J21" s="100">
        <f>G21+E21+I21</f>
        <v>103</v>
      </c>
      <c r="K21" s="147">
        <v>20</v>
      </c>
    </row>
    <row r="22" spans="1:11">
      <c r="A22" s="131" t="str">
        <f t="shared" si="0"/>
        <v>SzokeDušan</v>
      </c>
      <c r="B22" s="103" t="s">
        <v>341</v>
      </c>
      <c r="C22" s="103" t="s">
        <v>342</v>
      </c>
      <c r="D22" s="102" t="s">
        <v>639</v>
      </c>
      <c r="E22" s="106">
        <v>0</v>
      </c>
      <c r="F22" s="105">
        <v>47</v>
      </c>
      <c r="G22" s="104">
        <v>23</v>
      </c>
      <c r="H22" s="100">
        <v>6</v>
      </c>
      <c r="I22" s="100">
        <v>78</v>
      </c>
      <c r="J22" s="100">
        <f>G22+E22+I22</f>
        <v>101</v>
      </c>
      <c r="K22" s="147">
        <v>21</v>
      </c>
    </row>
    <row r="23" spans="1:11">
      <c r="A23" s="131" t="str">
        <f t="shared" si="0"/>
        <v>ČernýMilan</v>
      </c>
      <c r="B23" s="103" t="s">
        <v>171</v>
      </c>
      <c r="C23" s="103" t="s">
        <v>634</v>
      </c>
      <c r="D23" s="102" t="s">
        <v>639</v>
      </c>
      <c r="E23" s="106">
        <v>0</v>
      </c>
      <c r="F23" s="105">
        <v>1</v>
      </c>
      <c r="G23" s="104">
        <v>100</v>
      </c>
      <c r="H23" s="100" t="s">
        <v>865</v>
      </c>
      <c r="I23" s="100">
        <v>0</v>
      </c>
      <c r="J23" s="100">
        <f>G23+E23+I23</f>
        <v>100</v>
      </c>
      <c r="K23" s="147">
        <v>22</v>
      </c>
    </row>
    <row r="24" spans="1:11">
      <c r="A24" s="131" t="str">
        <f t="shared" si="0"/>
        <v>GothardTomáš</v>
      </c>
      <c r="B24" s="142" t="s">
        <v>213</v>
      </c>
      <c r="C24" s="142" t="s">
        <v>310</v>
      </c>
      <c r="E24" s="144"/>
      <c r="F24" s="105"/>
      <c r="G24" s="145"/>
      <c r="H24" s="97">
        <v>1</v>
      </c>
      <c r="I24" s="97">
        <v>100</v>
      </c>
      <c r="J24" s="100">
        <f>G24+E24+I24</f>
        <v>100</v>
      </c>
      <c r="K24" s="147">
        <v>22</v>
      </c>
    </row>
    <row r="25" spans="1:11">
      <c r="A25" s="131" t="str">
        <f t="shared" si="0"/>
        <v>OlšanMartin</v>
      </c>
      <c r="B25" s="103" t="s">
        <v>137</v>
      </c>
      <c r="C25" s="103" t="s">
        <v>734</v>
      </c>
      <c r="D25" s="102" t="s">
        <v>644</v>
      </c>
      <c r="E25" s="106">
        <v>0</v>
      </c>
      <c r="F25" s="105">
        <v>1</v>
      </c>
      <c r="G25" s="104">
        <v>100</v>
      </c>
      <c r="H25" s="100" t="s">
        <v>865</v>
      </c>
      <c r="I25" s="100">
        <v>0</v>
      </c>
      <c r="J25" s="100">
        <f>G25+E25+I25</f>
        <v>100</v>
      </c>
      <c r="K25" s="147">
        <v>22</v>
      </c>
    </row>
    <row r="26" spans="1:11">
      <c r="A26" s="131" t="str">
        <f t="shared" si="0"/>
        <v>BrzekPavel</v>
      </c>
      <c r="B26" s="103" t="s">
        <v>49</v>
      </c>
      <c r="C26" s="103" t="s">
        <v>733</v>
      </c>
      <c r="D26" s="102" t="s">
        <v>644</v>
      </c>
      <c r="E26" s="106">
        <v>35</v>
      </c>
      <c r="F26" s="105">
        <v>14</v>
      </c>
      <c r="G26" s="104">
        <v>62</v>
      </c>
      <c r="H26" s="100" t="s">
        <v>865</v>
      </c>
      <c r="I26" s="100">
        <v>0</v>
      </c>
      <c r="J26" s="100">
        <f>G26+E26+I26</f>
        <v>97</v>
      </c>
      <c r="K26" s="147">
        <v>25</v>
      </c>
    </row>
    <row r="27" spans="1:11">
      <c r="A27" s="131" t="str">
        <f t="shared" si="0"/>
        <v>BenešVladimír</v>
      </c>
      <c r="B27" s="138" t="s">
        <v>732</v>
      </c>
      <c r="C27" s="138" t="s">
        <v>672</v>
      </c>
      <c r="D27" s="139" t="s">
        <v>677</v>
      </c>
      <c r="E27" s="106">
        <v>44</v>
      </c>
      <c r="F27" s="105">
        <v>9</v>
      </c>
      <c r="G27" s="108">
        <v>52</v>
      </c>
      <c r="H27" s="100" t="s">
        <v>865</v>
      </c>
      <c r="I27" s="100">
        <v>0</v>
      </c>
      <c r="J27" s="100">
        <f>G27+E27+I27</f>
        <v>96</v>
      </c>
      <c r="K27" s="147">
        <v>26</v>
      </c>
    </row>
    <row r="28" spans="1:11">
      <c r="A28" s="131" t="str">
        <f t="shared" si="0"/>
        <v>ČapekJiří</v>
      </c>
      <c r="B28" s="103" t="s">
        <v>151</v>
      </c>
      <c r="C28" s="103" t="s">
        <v>126</v>
      </c>
      <c r="D28" s="102" t="s">
        <v>639</v>
      </c>
      <c r="E28" s="106">
        <v>33</v>
      </c>
      <c r="F28" s="105">
        <v>14</v>
      </c>
      <c r="G28" s="104">
        <v>62</v>
      </c>
      <c r="H28" s="100" t="s">
        <v>865</v>
      </c>
      <c r="I28" s="100">
        <v>0</v>
      </c>
      <c r="J28" s="100">
        <f>G28+E28+I28</f>
        <v>95</v>
      </c>
      <c r="K28" s="147">
        <v>27</v>
      </c>
    </row>
    <row r="29" spans="1:11">
      <c r="A29" s="131" t="str">
        <f t="shared" si="0"/>
        <v>HalouskaMatěj</v>
      </c>
      <c r="B29" s="140" t="s">
        <v>169</v>
      </c>
      <c r="C29" s="140" t="s">
        <v>326</v>
      </c>
      <c r="E29" s="144"/>
      <c r="F29" s="105"/>
      <c r="G29" s="145"/>
      <c r="H29" s="97">
        <v>2</v>
      </c>
      <c r="I29" s="97">
        <v>95</v>
      </c>
      <c r="J29" s="100">
        <f>G29+E29+I29</f>
        <v>95</v>
      </c>
      <c r="K29" s="147">
        <v>27</v>
      </c>
    </row>
    <row r="30" spans="1:11">
      <c r="A30" s="131" t="str">
        <f t="shared" si="0"/>
        <v>HloušekAdam</v>
      </c>
      <c r="B30" s="142" t="s">
        <v>40</v>
      </c>
      <c r="C30" s="142" t="s">
        <v>503</v>
      </c>
      <c r="E30" s="144"/>
      <c r="F30" s="105"/>
      <c r="G30" s="145"/>
      <c r="H30" s="97">
        <v>2</v>
      </c>
      <c r="I30" s="97">
        <v>95</v>
      </c>
      <c r="J30" s="100">
        <f>G30+E30+I30</f>
        <v>95</v>
      </c>
      <c r="K30" s="147">
        <v>27</v>
      </c>
    </row>
    <row r="31" spans="1:11">
      <c r="A31" s="131" t="str">
        <f t="shared" si="0"/>
        <v>HolubVáclav</v>
      </c>
      <c r="B31" s="103" t="s">
        <v>398</v>
      </c>
      <c r="C31" s="103" t="s">
        <v>712</v>
      </c>
      <c r="D31" s="102" t="s">
        <v>644</v>
      </c>
      <c r="E31" s="106">
        <v>0</v>
      </c>
      <c r="F31" s="105">
        <v>2</v>
      </c>
      <c r="G31" s="104">
        <v>95</v>
      </c>
      <c r="H31" s="100" t="s">
        <v>865</v>
      </c>
      <c r="I31" s="100">
        <v>0</v>
      </c>
      <c r="J31" s="100">
        <f>G31+E31+I31</f>
        <v>95</v>
      </c>
      <c r="K31" s="147">
        <v>27</v>
      </c>
    </row>
    <row r="32" spans="1:11">
      <c r="A32" s="131" t="str">
        <f t="shared" si="0"/>
        <v>KnyttlJan</v>
      </c>
      <c r="B32" s="140" t="s">
        <v>125</v>
      </c>
      <c r="C32" s="140" t="s">
        <v>502</v>
      </c>
      <c r="E32" s="144"/>
      <c r="F32" s="105"/>
      <c r="G32" s="145"/>
      <c r="H32" s="97">
        <v>2</v>
      </c>
      <c r="I32" s="97">
        <v>95</v>
      </c>
      <c r="J32" s="100">
        <f>G32+E32+I32</f>
        <v>95</v>
      </c>
      <c r="K32" s="147">
        <v>27</v>
      </c>
    </row>
    <row r="33" spans="1:11">
      <c r="A33" s="131" t="str">
        <f t="shared" si="0"/>
        <v>MajerMiloš</v>
      </c>
      <c r="B33" s="140" t="s">
        <v>139</v>
      </c>
      <c r="C33" s="140" t="s">
        <v>357</v>
      </c>
      <c r="E33" s="144"/>
      <c r="F33" s="105"/>
      <c r="G33" s="145"/>
      <c r="H33" s="97">
        <v>2</v>
      </c>
      <c r="I33" s="97">
        <v>95</v>
      </c>
      <c r="J33" s="100">
        <f>G33+E33+I33</f>
        <v>95</v>
      </c>
      <c r="K33" s="147">
        <v>27</v>
      </c>
    </row>
    <row r="34" spans="1:11">
      <c r="A34" s="131" t="str">
        <f t="shared" si="0"/>
        <v>ŠůsJaroslav</v>
      </c>
      <c r="B34" s="138" t="s">
        <v>111</v>
      </c>
      <c r="C34" s="138" t="s">
        <v>695</v>
      </c>
      <c r="D34" s="139" t="s">
        <v>677</v>
      </c>
      <c r="E34" s="106">
        <v>41</v>
      </c>
      <c r="F34" s="105">
        <v>8</v>
      </c>
      <c r="G34" s="108">
        <v>54</v>
      </c>
      <c r="H34" s="100" t="s">
        <v>865</v>
      </c>
      <c r="I34" s="100">
        <v>0</v>
      </c>
      <c r="J34" s="100">
        <f>G34+E34+I34</f>
        <v>95</v>
      </c>
      <c r="K34" s="147">
        <v>27</v>
      </c>
    </row>
    <row r="35" spans="1:11">
      <c r="A35" s="131" t="str">
        <f t="shared" si="0"/>
        <v>FraněkMiroslav</v>
      </c>
      <c r="B35" s="103" t="s">
        <v>632</v>
      </c>
      <c r="C35" s="103" t="s">
        <v>631</v>
      </c>
      <c r="D35" s="102" t="s">
        <v>639</v>
      </c>
      <c r="E35" s="106">
        <v>0</v>
      </c>
      <c r="F35" s="105">
        <v>42</v>
      </c>
      <c r="G35" s="104">
        <v>28</v>
      </c>
      <c r="H35" s="100">
        <v>4</v>
      </c>
      <c r="I35" s="100">
        <v>65</v>
      </c>
      <c r="J35" s="100">
        <f>G35+E35+I35</f>
        <v>93</v>
      </c>
      <c r="K35" s="147">
        <v>34</v>
      </c>
    </row>
    <row r="36" spans="1:11">
      <c r="A36" s="131" t="str">
        <f t="shared" si="0"/>
        <v>PtáčekOndřej</v>
      </c>
      <c r="B36" s="103" t="s">
        <v>67</v>
      </c>
      <c r="C36" s="103" t="s">
        <v>269</v>
      </c>
      <c r="D36" s="102" t="s">
        <v>644</v>
      </c>
      <c r="E36" s="106">
        <v>0</v>
      </c>
      <c r="F36" s="105">
        <v>38</v>
      </c>
      <c r="G36" s="104">
        <v>32</v>
      </c>
      <c r="H36" s="100">
        <v>5</v>
      </c>
      <c r="I36" s="100">
        <v>60</v>
      </c>
      <c r="J36" s="100">
        <f>G36+E36+I36</f>
        <v>92</v>
      </c>
      <c r="K36" s="147">
        <v>35</v>
      </c>
    </row>
    <row r="37" spans="1:11">
      <c r="A37" s="131" t="str">
        <f t="shared" si="0"/>
        <v>VojtisekTonda</v>
      </c>
      <c r="B37" s="103" t="s">
        <v>649</v>
      </c>
      <c r="C37" s="103" t="s">
        <v>648</v>
      </c>
      <c r="D37" s="102" t="s">
        <v>639</v>
      </c>
      <c r="E37" s="106">
        <v>0</v>
      </c>
      <c r="F37" s="105">
        <v>44</v>
      </c>
      <c r="G37" s="104">
        <v>26</v>
      </c>
      <c r="H37" s="100">
        <v>4</v>
      </c>
      <c r="I37" s="100">
        <v>65</v>
      </c>
      <c r="J37" s="100">
        <f>G37+E37+I37</f>
        <v>91</v>
      </c>
      <c r="K37" s="147">
        <v>36</v>
      </c>
    </row>
    <row r="38" spans="1:11">
      <c r="A38" s="131" t="str">
        <f t="shared" si="0"/>
        <v>KudrnaDavid</v>
      </c>
      <c r="B38" s="103" t="s">
        <v>273</v>
      </c>
      <c r="C38" s="103" t="s">
        <v>731</v>
      </c>
      <c r="D38" s="102" t="s">
        <v>639</v>
      </c>
      <c r="E38" s="106">
        <v>0</v>
      </c>
      <c r="F38" s="105">
        <v>3</v>
      </c>
      <c r="G38" s="104">
        <v>90</v>
      </c>
      <c r="H38" s="100" t="s">
        <v>865</v>
      </c>
      <c r="I38" s="100">
        <v>0</v>
      </c>
      <c r="J38" s="100">
        <f>G38+E38+I38</f>
        <v>90</v>
      </c>
      <c r="K38" s="147">
        <v>37</v>
      </c>
    </row>
    <row r="39" spans="1:11">
      <c r="A39" s="131" t="str">
        <f t="shared" si="0"/>
        <v>ŠevčíkJakub</v>
      </c>
      <c r="B39" s="140" t="s">
        <v>38</v>
      </c>
      <c r="C39" s="140" t="s">
        <v>455</v>
      </c>
      <c r="E39" s="144"/>
      <c r="F39" s="105"/>
      <c r="G39" s="145"/>
      <c r="H39" s="97">
        <v>3</v>
      </c>
      <c r="I39" s="97">
        <v>90</v>
      </c>
      <c r="J39" s="100">
        <f>G39+E39+I39</f>
        <v>90</v>
      </c>
      <c r="K39" s="147">
        <v>37</v>
      </c>
    </row>
    <row r="40" spans="1:11">
      <c r="A40" s="131" t="str">
        <f t="shared" si="0"/>
        <v>SvobodaOndřej</v>
      </c>
      <c r="B40" s="103" t="s">
        <v>67</v>
      </c>
      <c r="C40" s="103" t="s">
        <v>431</v>
      </c>
      <c r="D40" s="102" t="s">
        <v>644</v>
      </c>
      <c r="E40" s="106">
        <v>0</v>
      </c>
      <c r="F40" s="105">
        <v>3</v>
      </c>
      <c r="G40" s="104">
        <v>90</v>
      </c>
      <c r="H40" s="100" t="s">
        <v>865</v>
      </c>
      <c r="I40" s="100">
        <v>0</v>
      </c>
      <c r="J40" s="100">
        <f>G40+E40+I40</f>
        <v>90</v>
      </c>
      <c r="K40" s="147">
        <v>37</v>
      </c>
    </row>
    <row r="41" spans="1:11">
      <c r="A41" s="131" t="str">
        <f t="shared" si="0"/>
        <v>VondrákVáclav</v>
      </c>
      <c r="B41" s="140" t="s">
        <v>398</v>
      </c>
      <c r="C41" s="140" t="s">
        <v>399</v>
      </c>
      <c r="E41" s="144"/>
      <c r="F41" s="105"/>
      <c r="G41" s="145"/>
      <c r="H41" s="97">
        <v>3</v>
      </c>
      <c r="I41" s="97">
        <v>90</v>
      </c>
      <c r="J41" s="100">
        <f>G41+E41+I41</f>
        <v>90</v>
      </c>
      <c r="K41" s="147">
        <v>37</v>
      </c>
    </row>
    <row r="42" spans="1:11">
      <c r="A42" s="131" t="str">
        <f t="shared" si="0"/>
        <v>SvatoňDavid</v>
      </c>
      <c r="B42" s="103" t="s">
        <v>273</v>
      </c>
      <c r="C42" s="103" t="s">
        <v>730</v>
      </c>
      <c r="D42" s="102" t="s">
        <v>639</v>
      </c>
      <c r="E42" s="106">
        <v>20</v>
      </c>
      <c r="F42" s="105">
        <v>12</v>
      </c>
      <c r="G42" s="104">
        <v>66</v>
      </c>
      <c r="H42" s="100" t="s">
        <v>865</v>
      </c>
      <c r="I42" s="100">
        <v>0</v>
      </c>
      <c r="J42" s="100">
        <f>G42+E42+I42</f>
        <v>86</v>
      </c>
      <c r="K42" s="147">
        <v>41</v>
      </c>
    </row>
    <row r="43" spans="1:11">
      <c r="A43" s="131" t="str">
        <f t="shared" si="0"/>
        <v>VedralJan</v>
      </c>
      <c r="B43" s="103" t="s">
        <v>125</v>
      </c>
      <c r="C43" s="103" t="s">
        <v>246</v>
      </c>
      <c r="D43" s="102" t="s">
        <v>644</v>
      </c>
      <c r="E43" s="106">
        <v>0</v>
      </c>
      <c r="F43" s="105">
        <v>12</v>
      </c>
      <c r="G43" s="104">
        <v>66</v>
      </c>
      <c r="H43" s="100">
        <v>50</v>
      </c>
      <c r="I43" s="100">
        <v>20</v>
      </c>
      <c r="J43" s="100">
        <f>G43+E43+I43</f>
        <v>86</v>
      </c>
      <c r="K43" s="147">
        <v>41</v>
      </c>
    </row>
    <row r="44" spans="1:11">
      <c r="A44" s="131" t="str">
        <f t="shared" si="0"/>
        <v>ČapekJan</v>
      </c>
      <c r="B44" s="142" t="s">
        <v>125</v>
      </c>
      <c r="C44" s="142" t="s">
        <v>126</v>
      </c>
      <c r="E44" s="144"/>
      <c r="F44" s="105"/>
      <c r="G44" s="145"/>
      <c r="H44" s="97">
        <v>4</v>
      </c>
      <c r="I44" s="97">
        <v>85</v>
      </c>
      <c r="J44" s="100">
        <f>G44+E44+I44</f>
        <v>85</v>
      </c>
      <c r="K44" s="147">
        <v>43</v>
      </c>
    </row>
    <row r="45" spans="1:11">
      <c r="A45" s="131" t="str">
        <f t="shared" si="0"/>
        <v>HolýAdam</v>
      </c>
      <c r="B45" s="142" t="s">
        <v>40</v>
      </c>
      <c r="C45" s="142" t="s">
        <v>39</v>
      </c>
      <c r="E45" s="144"/>
      <c r="F45" s="105"/>
      <c r="G45" s="145"/>
      <c r="H45" s="97">
        <v>4</v>
      </c>
      <c r="I45" s="97">
        <v>85</v>
      </c>
      <c r="J45" s="100">
        <f>G45+E45+I45</f>
        <v>85</v>
      </c>
      <c r="K45" s="147">
        <v>43</v>
      </c>
    </row>
    <row r="46" spans="1:11">
      <c r="A46" s="131" t="str">
        <f t="shared" si="0"/>
        <v>LesMartin</v>
      </c>
      <c r="B46" s="140" t="s">
        <v>137</v>
      </c>
      <c r="C46" s="140" t="s">
        <v>505</v>
      </c>
      <c r="E46" s="144"/>
      <c r="F46" s="105"/>
      <c r="G46" s="145"/>
      <c r="H46" s="97">
        <v>4</v>
      </c>
      <c r="I46" s="97">
        <v>85</v>
      </c>
      <c r="J46" s="100">
        <f>G46+E46+I46</f>
        <v>85</v>
      </c>
      <c r="K46" s="147">
        <v>43</v>
      </c>
    </row>
    <row r="47" spans="1:11">
      <c r="A47" s="131" t="str">
        <f t="shared" si="0"/>
        <v>NahodilJiří</v>
      </c>
      <c r="B47" s="103" t="s">
        <v>151</v>
      </c>
      <c r="C47" s="103" t="s">
        <v>729</v>
      </c>
      <c r="D47" s="102" t="s">
        <v>644</v>
      </c>
      <c r="E47" s="106">
        <v>31</v>
      </c>
      <c r="F47" s="105">
        <v>18</v>
      </c>
      <c r="G47" s="104">
        <v>54</v>
      </c>
      <c r="H47" s="100" t="s">
        <v>865</v>
      </c>
      <c r="I47" s="100">
        <v>0</v>
      </c>
      <c r="J47" s="100">
        <f>G47+E47+I47</f>
        <v>85</v>
      </c>
      <c r="K47" s="147">
        <v>43</v>
      </c>
    </row>
    <row r="48" spans="1:11">
      <c r="A48" s="131" t="str">
        <f t="shared" si="0"/>
        <v>ZiminaMariia</v>
      </c>
      <c r="B48" s="140" t="s">
        <v>123</v>
      </c>
      <c r="C48" s="140" t="s">
        <v>124</v>
      </c>
      <c r="E48" s="144"/>
      <c r="F48" s="105"/>
      <c r="G48" s="145"/>
      <c r="H48" s="97">
        <v>4</v>
      </c>
      <c r="I48" s="97">
        <v>85</v>
      </c>
      <c r="J48" s="100">
        <f>G48+E48+I48</f>
        <v>85</v>
      </c>
      <c r="K48" s="147">
        <v>43</v>
      </c>
    </row>
    <row r="49" spans="1:11">
      <c r="A49" s="131" t="str">
        <f t="shared" si="0"/>
        <v>AntošJan</v>
      </c>
      <c r="B49" s="103" t="s">
        <v>125</v>
      </c>
      <c r="C49" s="103" t="s">
        <v>728</v>
      </c>
      <c r="D49" s="102" t="s">
        <v>639</v>
      </c>
      <c r="E49" s="106">
        <v>33</v>
      </c>
      <c r="F49" s="105">
        <v>23</v>
      </c>
      <c r="G49" s="104">
        <v>47</v>
      </c>
      <c r="H49" s="100" t="s">
        <v>865</v>
      </c>
      <c r="I49" s="100">
        <v>0</v>
      </c>
      <c r="J49" s="100">
        <f>G49+E49+I49</f>
        <v>80</v>
      </c>
      <c r="K49" s="147">
        <v>48</v>
      </c>
    </row>
    <row r="50" spans="1:11">
      <c r="A50" s="131" t="str">
        <f t="shared" si="0"/>
        <v>DvořákPatrik</v>
      </c>
      <c r="B50" s="140" t="s">
        <v>211</v>
      </c>
      <c r="C50" s="140" t="s">
        <v>212</v>
      </c>
      <c r="E50" s="144"/>
      <c r="F50" s="105"/>
      <c r="G50" s="145"/>
      <c r="H50" s="97">
        <v>5</v>
      </c>
      <c r="I50" s="97">
        <v>80</v>
      </c>
      <c r="J50" s="100">
        <f>G50+E50+I50</f>
        <v>80</v>
      </c>
      <c r="K50" s="147">
        <v>48</v>
      </c>
    </row>
    <row r="51" spans="1:11">
      <c r="A51" s="131" t="str">
        <f t="shared" si="0"/>
        <v>JarýDavid</v>
      </c>
      <c r="B51" s="103" t="s">
        <v>273</v>
      </c>
      <c r="C51" s="103" t="s">
        <v>727</v>
      </c>
      <c r="D51" s="102" t="s">
        <v>675</v>
      </c>
      <c r="E51" s="106">
        <v>0</v>
      </c>
      <c r="F51" s="105">
        <v>1</v>
      </c>
      <c r="G51" s="104">
        <v>80</v>
      </c>
      <c r="H51" s="100" t="s">
        <v>865</v>
      </c>
      <c r="I51" s="100">
        <v>0</v>
      </c>
      <c r="J51" s="100">
        <f>G51+E51+I51</f>
        <v>80</v>
      </c>
      <c r="K51" s="147">
        <v>48</v>
      </c>
    </row>
    <row r="52" spans="1:11">
      <c r="A52" s="131" t="str">
        <f t="shared" si="0"/>
        <v>KratochvílJakub</v>
      </c>
      <c r="B52" s="140" t="s">
        <v>38</v>
      </c>
      <c r="C52" s="140" t="s">
        <v>339</v>
      </c>
      <c r="E52" s="144"/>
      <c r="F52" s="105"/>
      <c r="G52" s="145"/>
      <c r="H52" s="97">
        <v>5</v>
      </c>
      <c r="I52" s="97">
        <v>80</v>
      </c>
      <c r="J52" s="100">
        <f>G52+E52+I52</f>
        <v>80</v>
      </c>
      <c r="K52" s="147">
        <v>48</v>
      </c>
    </row>
    <row r="53" spans="1:11">
      <c r="A53" s="131" t="str">
        <f t="shared" si="0"/>
        <v>MilacekPetr</v>
      </c>
      <c r="B53" s="103" t="s">
        <v>155</v>
      </c>
      <c r="C53" s="103" t="s">
        <v>726</v>
      </c>
      <c r="D53" s="102" t="s">
        <v>644</v>
      </c>
      <c r="E53" s="106">
        <v>0</v>
      </c>
      <c r="F53" s="105">
        <v>5</v>
      </c>
      <c r="G53" s="104">
        <v>80</v>
      </c>
      <c r="H53" s="100" t="s">
        <v>865</v>
      </c>
      <c r="I53" s="100">
        <v>0</v>
      </c>
      <c r="J53" s="100">
        <f>G53+E53+I53</f>
        <v>80</v>
      </c>
      <c r="K53" s="147">
        <v>48</v>
      </c>
    </row>
    <row r="54" spans="1:11">
      <c r="A54" s="131" t="str">
        <f t="shared" si="0"/>
        <v>NěmecJan</v>
      </c>
      <c r="B54" s="103" t="s">
        <v>125</v>
      </c>
      <c r="C54" s="103" t="s">
        <v>692</v>
      </c>
      <c r="D54" s="102" t="s">
        <v>639</v>
      </c>
      <c r="E54" s="106">
        <v>0</v>
      </c>
      <c r="F54" s="105">
        <v>5</v>
      </c>
      <c r="G54" s="104">
        <v>80</v>
      </c>
      <c r="H54" s="100" t="s">
        <v>865</v>
      </c>
      <c r="I54" s="100">
        <v>0</v>
      </c>
      <c r="J54" s="100">
        <f>G54+E54+I54</f>
        <v>80</v>
      </c>
      <c r="K54" s="147">
        <v>48</v>
      </c>
    </row>
    <row r="55" spans="1:11">
      <c r="A55" s="131" t="str">
        <f t="shared" si="0"/>
        <v>PommerRoman</v>
      </c>
      <c r="B55" s="142" t="s">
        <v>217</v>
      </c>
      <c r="C55" s="142" t="s">
        <v>218</v>
      </c>
      <c r="E55" s="144"/>
      <c r="F55" s="105"/>
      <c r="G55" s="145"/>
      <c r="H55" s="97">
        <v>5</v>
      </c>
      <c r="I55" s="97">
        <v>80</v>
      </c>
      <c r="J55" s="100">
        <f>G55+E55+I55</f>
        <v>80</v>
      </c>
      <c r="K55" s="147">
        <v>48</v>
      </c>
    </row>
    <row r="56" spans="1:11">
      <c r="A56" s="131" t="str">
        <f t="shared" si="0"/>
        <v>RemekTomáš</v>
      </c>
      <c r="B56" s="142" t="s">
        <v>213</v>
      </c>
      <c r="C56" s="142" t="s">
        <v>214</v>
      </c>
      <c r="E56" s="144"/>
      <c r="F56" s="105"/>
      <c r="G56" s="145"/>
      <c r="H56" s="97">
        <v>5</v>
      </c>
      <c r="I56" s="97">
        <v>80</v>
      </c>
      <c r="J56" s="100">
        <f>G56+E56+I56</f>
        <v>80</v>
      </c>
      <c r="K56" s="147">
        <v>48</v>
      </c>
    </row>
    <row r="57" spans="1:11">
      <c r="A57" s="131" t="str">
        <f t="shared" si="0"/>
        <v>TichýFrantišek</v>
      </c>
      <c r="B57" s="138" t="s">
        <v>611</v>
      </c>
      <c r="C57" s="138" t="s">
        <v>725</v>
      </c>
      <c r="D57" s="139" t="s">
        <v>677</v>
      </c>
      <c r="E57" s="106">
        <v>0</v>
      </c>
      <c r="F57" s="105">
        <v>1</v>
      </c>
      <c r="G57" s="108">
        <v>80</v>
      </c>
      <c r="H57" s="100" t="s">
        <v>865</v>
      </c>
      <c r="I57" s="100">
        <v>0</v>
      </c>
      <c r="J57" s="100">
        <f>G57+E57+I57</f>
        <v>80</v>
      </c>
      <c r="K57" s="147">
        <v>48</v>
      </c>
    </row>
    <row r="58" spans="1:11">
      <c r="A58" s="131" t="str">
        <f t="shared" si="0"/>
        <v>ChaloupkaPřemysl</v>
      </c>
      <c r="B58" s="103" t="s">
        <v>724</v>
      </c>
      <c r="C58" s="103" t="s">
        <v>723</v>
      </c>
      <c r="D58" s="102" t="s">
        <v>639</v>
      </c>
      <c r="E58" s="106">
        <v>0</v>
      </c>
      <c r="F58" s="105">
        <v>6</v>
      </c>
      <c r="G58" s="104">
        <v>78</v>
      </c>
      <c r="H58" s="100" t="s">
        <v>865</v>
      </c>
      <c r="I58" s="100">
        <v>0</v>
      </c>
      <c r="J58" s="100">
        <f>G58+E58+I58</f>
        <v>78</v>
      </c>
      <c r="K58" s="147">
        <v>57</v>
      </c>
    </row>
    <row r="59" spans="1:11">
      <c r="A59" s="131" t="str">
        <f t="shared" si="0"/>
        <v>DragLukáš</v>
      </c>
      <c r="B59" s="142" t="s">
        <v>35</v>
      </c>
      <c r="C59" s="142" t="s">
        <v>36</v>
      </c>
      <c r="E59" s="144"/>
      <c r="F59" s="105"/>
      <c r="G59" s="145"/>
      <c r="H59" s="97">
        <v>6</v>
      </c>
      <c r="I59" s="97">
        <v>78</v>
      </c>
      <c r="J59" s="100">
        <f>G59+E59+I59</f>
        <v>78</v>
      </c>
      <c r="K59" s="147">
        <v>57</v>
      </c>
    </row>
    <row r="60" spans="1:11">
      <c r="A60" s="131" t="str">
        <f t="shared" si="0"/>
        <v>PapežZdeněk</v>
      </c>
      <c r="B60" s="142" t="s">
        <v>471</v>
      </c>
      <c r="C60" s="142" t="s">
        <v>472</v>
      </c>
      <c r="E60" s="144"/>
      <c r="F60" s="105"/>
      <c r="G60" s="145"/>
      <c r="H60" s="97">
        <v>6</v>
      </c>
      <c r="I60" s="97">
        <v>78</v>
      </c>
      <c r="J60" s="100">
        <f>G60+E60+I60</f>
        <v>78</v>
      </c>
      <c r="K60" s="147">
        <v>57</v>
      </c>
    </row>
    <row r="61" spans="1:11">
      <c r="A61" s="131" t="str">
        <f t="shared" si="0"/>
        <v>BöckAdam</v>
      </c>
      <c r="B61" s="140" t="s">
        <v>40</v>
      </c>
      <c r="C61" s="140" t="s">
        <v>346</v>
      </c>
      <c r="E61" s="144"/>
      <c r="F61" s="105"/>
      <c r="G61" s="145"/>
      <c r="H61" s="97">
        <v>7</v>
      </c>
      <c r="I61" s="97">
        <v>76</v>
      </c>
      <c r="J61" s="100">
        <f>G61+E61+I61</f>
        <v>76</v>
      </c>
      <c r="K61" s="147">
        <v>60</v>
      </c>
    </row>
    <row r="62" spans="1:11">
      <c r="A62" s="131" t="str">
        <f t="shared" si="0"/>
        <v xml:space="preserve">Fouček Pavel </v>
      </c>
      <c r="B62" s="140" t="s">
        <v>352</v>
      </c>
      <c r="C62" s="140" t="s">
        <v>353</v>
      </c>
      <c r="E62" s="144"/>
      <c r="F62" s="105"/>
      <c r="G62" s="145"/>
      <c r="H62" s="97">
        <v>7</v>
      </c>
      <c r="I62" s="97">
        <v>76</v>
      </c>
      <c r="J62" s="100">
        <f>G62+E62+I62</f>
        <v>76</v>
      </c>
      <c r="K62" s="147">
        <v>60</v>
      </c>
    </row>
    <row r="63" spans="1:11">
      <c r="A63" s="131" t="str">
        <f t="shared" si="0"/>
        <v xml:space="preserve">Hejna Ladislav </v>
      </c>
      <c r="B63" s="142" t="s">
        <v>354</v>
      </c>
      <c r="C63" s="142" t="s">
        <v>355</v>
      </c>
      <c r="E63" s="144"/>
      <c r="F63" s="105"/>
      <c r="G63" s="145"/>
      <c r="H63" s="97">
        <v>7</v>
      </c>
      <c r="I63" s="97">
        <v>76</v>
      </c>
      <c r="J63" s="100">
        <f>G63+E63+I63</f>
        <v>76</v>
      </c>
      <c r="K63" s="147">
        <v>60</v>
      </c>
    </row>
    <row r="64" spans="1:11">
      <c r="A64" s="131" t="str">
        <f t="shared" si="0"/>
        <v>KalaJiří</v>
      </c>
      <c r="B64" s="103" t="s">
        <v>151</v>
      </c>
      <c r="C64" s="103" t="s">
        <v>722</v>
      </c>
      <c r="D64" s="102" t="s">
        <v>644</v>
      </c>
      <c r="E64" s="106">
        <v>0</v>
      </c>
      <c r="F64" s="105">
        <v>7</v>
      </c>
      <c r="G64" s="104">
        <v>76</v>
      </c>
      <c r="H64" s="100" t="s">
        <v>865</v>
      </c>
      <c r="I64" s="100">
        <v>0</v>
      </c>
      <c r="J64" s="100">
        <f>G64+E64+I64</f>
        <v>76</v>
      </c>
      <c r="K64" s="147">
        <v>60</v>
      </c>
    </row>
    <row r="65" spans="1:11">
      <c r="A65" s="131" t="str">
        <f t="shared" si="0"/>
        <v>KolocJakub</v>
      </c>
      <c r="B65" s="103" t="s">
        <v>38</v>
      </c>
      <c r="C65" s="103" t="s">
        <v>46</v>
      </c>
      <c r="D65" s="102" t="s">
        <v>644</v>
      </c>
      <c r="E65" s="106">
        <v>0</v>
      </c>
      <c r="F65" s="105">
        <v>20</v>
      </c>
      <c r="G65" s="104">
        <v>50</v>
      </c>
      <c r="H65" s="100">
        <v>44</v>
      </c>
      <c r="I65" s="100">
        <v>26</v>
      </c>
      <c r="J65" s="100">
        <f>G65+E65+I65</f>
        <v>76</v>
      </c>
      <c r="K65" s="147">
        <v>60</v>
      </c>
    </row>
    <row r="66" spans="1:11">
      <c r="A66" s="131" t="str">
        <f t="shared" si="0"/>
        <v>LešekPetr</v>
      </c>
      <c r="B66" s="142" t="s">
        <v>155</v>
      </c>
      <c r="C66" s="142" t="s">
        <v>530</v>
      </c>
      <c r="E66" s="144"/>
      <c r="F66" s="105"/>
      <c r="G66" s="145"/>
      <c r="H66" s="97">
        <v>7</v>
      </c>
      <c r="I66" s="97">
        <v>76</v>
      </c>
      <c r="J66" s="100">
        <f>G66+E66+I66</f>
        <v>76</v>
      </c>
      <c r="K66" s="147">
        <v>60</v>
      </c>
    </row>
    <row r="67" spans="1:11">
      <c r="A67" s="131" t="str">
        <f t="shared" ref="A67:A130" si="1">C67&amp;B67</f>
        <v>MixaVladislav</v>
      </c>
      <c r="B67" s="103" t="s">
        <v>641</v>
      </c>
      <c r="C67" s="103" t="s">
        <v>721</v>
      </c>
      <c r="D67" s="102" t="s">
        <v>639</v>
      </c>
      <c r="E67" s="106">
        <v>33</v>
      </c>
      <c r="F67" s="105">
        <v>27</v>
      </c>
      <c r="G67" s="104">
        <v>43</v>
      </c>
      <c r="H67" s="100" t="s">
        <v>865</v>
      </c>
      <c r="I67" s="100">
        <v>0</v>
      </c>
      <c r="J67" s="100">
        <f>G67+E67+I67</f>
        <v>76</v>
      </c>
      <c r="K67" s="147">
        <v>60</v>
      </c>
    </row>
    <row r="68" spans="1:11">
      <c r="A68" s="131" t="str">
        <f t="shared" si="1"/>
        <v>BažíkTomáš</v>
      </c>
      <c r="B68" s="103" t="s">
        <v>213</v>
      </c>
      <c r="C68" s="103" t="s">
        <v>720</v>
      </c>
      <c r="D68" s="102" t="s">
        <v>675</v>
      </c>
      <c r="E68" s="106">
        <v>0</v>
      </c>
      <c r="F68" s="105">
        <v>2</v>
      </c>
      <c r="G68" s="104">
        <v>75</v>
      </c>
      <c r="H68" s="100" t="s">
        <v>865</v>
      </c>
      <c r="I68" s="100">
        <v>0</v>
      </c>
      <c r="J68" s="100">
        <f>G68+E68+I68</f>
        <v>75</v>
      </c>
      <c r="K68" s="147">
        <v>67</v>
      </c>
    </row>
    <row r="69" spans="1:11">
      <c r="A69" s="131" t="str">
        <f t="shared" si="1"/>
        <v>BulavaFrantišek</v>
      </c>
      <c r="B69" s="138" t="s">
        <v>611</v>
      </c>
      <c r="C69" s="138" t="s">
        <v>719</v>
      </c>
      <c r="D69" s="139" t="s">
        <v>677</v>
      </c>
      <c r="E69" s="106">
        <v>0</v>
      </c>
      <c r="F69" s="105">
        <v>2</v>
      </c>
      <c r="G69" s="108">
        <v>75</v>
      </c>
      <c r="H69" s="100" t="s">
        <v>865</v>
      </c>
      <c r="I69" s="100">
        <v>0</v>
      </c>
      <c r="J69" s="100">
        <f>G69+E69+I69</f>
        <v>75</v>
      </c>
      <c r="K69" s="147">
        <v>67</v>
      </c>
    </row>
    <row r="70" spans="1:11">
      <c r="A70" s="131" t="str">
        <f t="shared" si="1"/>
        <v>HalaMarek</v>
      </c>
      <c r="B70" s="140" t="s">
        <v>161</v>
      </c>
      <c r="C70" s="140" t="s">
        <v>300</v>
      </c>
      <c r="E70" s="144"/>
      <c r="F70" s="105"/>
      <c r="G70" s="145"/>
      <c r="H70" s="97">
        <v>2</v>
      </c>
      <c r="I70" s="97">
        <v>75</v>
      </c>
      <c r="J70" s="100">
        <f>G70+E70+I70</f>
        <v>75</v>
      </c>
      <c r="K70" s="147">
        <v>67</v>
      </c>
    </row>
    <row r="71" spans="1:11">
      <c r="A71" s="131" t="str">
        <f t="shared" si="1"/>
        <v>SoucekJan</v>
      </c>
      <c r="B71" s="142" t="s">
        <v>125</v>
      </c>
      <c r="C71" s="142" t="s">
        <v>301</v>
      </c>
      <c r="E71" s="144"/>
      <c r="F71" s="105"/>
      <c r="G71" s="145"/>
      <c r="H71" s="97">
        <v>2</v>
      </c>
      <c r="I71" s="97">
        <v>75</v>
      </c>
      <c r="J71" s="100">
        <f>G71+E71+I71</f>
        <v>75</v>
      </c>
      <c r="K71" s="147">
        <v>67</v>
      </c>
    </row>
    <row r="72" spans="1:11">
      <c r="A72" s="131" t="str">
        <f t="shared" si="1"/>
        <v>ČihákMiloš</v>
      </c>
      <c r="B72" s="142" t="s">
        <v>139</v>
      </c>
      <c r="C72" s="142" t="s">
        <v>140</v>
      </c>
      <c r="E72" s="144"/>
      <c r="F72" s="105"/>
      <c r="G72" s="145"/>
      <c r="H72" s="97">
        <v>8</v>
      </c>
      <c r="I72" s="97">
        <v>74</v>
      </c>
      <c r="J72" s="100">
        <f>G72+E72+I72</f>
        <v>74</v>
      </c>
      <c r="K72" s="147">
        <v>71</v>
      </c>
    </row>
    <row r="73" spans="1:11">
      <c r="A73" s="131" t="str">
        <f t="shared" si="1"/>
        <v xml:space="preserve">MarešOtakar </v>
      </c>
      <c r="B73" s="140" t="s">
        <v>466</v>
      </c>
      <c r="C73" s="140" t="s">
        <v>467</v>
      </c>
      <c r="E73" s="144"/>
      <c r="F73" s="105"/>
      <c r="G73" s="145"/>
      <c r="H73" s="97">
        <v>8</v>
      </c>
      <c r="I73" s="97">
        <v>74</v>
      </c>
      <c r="J73" s="100">
        <f>G73+E73+I73</f>
        <v>74</v>
      </c>
      <c r="K73" s="147">
        <v>71</v>
      </c>
    </row>
    <row r="74" spans="1:11">
      <c r="A74" s="131" t="str">
        <f t="shared" si="1"/>
        <v>UrlichMartin</v>
      </c>
      <c r="B74" s="140" t="s">
        <v>137</v>
      </c>
      <c r="C74" s="140" t="s">
        <v>138</v>
      </c>
      <c r="E74" s="144"/>
      <c r="F74" s="105"/>
      <c r="G74" s="145"/>
      <c r="H74" s="97">
        <v>8</v>
      </c>
      <c r="I74" s="97">
        <v>74</v>
      </c>
      <c r="J74" s="100">
        <f>G74+E74+I74</f>
        <v>74</v>
      </c>
      <c r="K74" s="147">
        <v>71</v>
      </c>
    </row>
    <row r="75" spans="1:11">
      <c r="A75" s="131" t="str">
        <f t="shared" si="1"/>
        <v>ŽítekOndřej</v>
      </c>
      <c r="B75" s="140" t="s">
        <v>67</v>
      </c>
      <c r="C75" s="140" t="s">
        <v>374</v>
      </c>
      <c r="E75" s="144"/>
      <c r="F75" s="105"/>
      <c r="G75" s="145"/>
      <c r="H75" s="97">
        <v>8</v>
      </c>
      <c r="I75" s="97">
        <v>74</v>
      </c>
      <c r="J75" s="100">
        <f>G75+E75+I75</f>
        <v>74</v>
      </c>
      <c r="K75" s="147">
        <v>71</v>
      </c>
    </row>
    <row r="76" spans="1:11">
      <c r="A76" s="131" t="str">
        <f t="shared" si="1"/>
        <v>KalfusLukáš</v>
      </c>
      <c r="B76" s="103" t="s">
        <v>35</v>
      </c>
      <c r="C76" s="103" t="s">
        <v>517</v>
      </c>
      <c r="D76" s="102" t="s">
        <v>644</v>
      </c>
      <c r="E76" s="106">
        <v>0</v>
      </c>
      <c r="F76" s="105">
        <v>41</v>
      </c>
      <c r="G76" s="104">
        <v>29</v>
      </c>
      <c r="H76" s="100">
        <v>26</v>
      </c>
      <c r="I76" s="100">
        <v>44</v>
      </c>
      <c r="J76" s="100">
        <f>G76+E76+I76</f>
        <v>73</v>
      </c>
      <c r="K76" s="147">
        <v>75</v>
      </c>
    </row>
    <row r="77" spans="1:11">
      <c r="A77" s="131" t="str">
        <f t="shared" si="1"/>
        <v>KiliánAdam</v>
      </c>
      <c r="B77" s="142" t="s">
        <v>40</v>
      </c>
      <c r="C77" s="142" t="s">
        <v>95</v>
      </c>
      <c r="E77" s="144"/>
      <c r="F77" s="105"/>
      <c r="G77" s="145"/>
      <c r="H77" s="97">
        <v>9</v>
      </c>
      <c r="I77" s="97">
        <v>72</v>
      </c>
      <c r="J77" s="100">
        <f>G77+E77+I77</f>
        <v>72</v>
      </c>
      <c r="K77" s="147">
        <v>76</v>
      </c>
    </row>
    <row r="78" spans="1:11">
      <c r="A78" s="131" t="str">
        <f t="shared" si="1"/>
        <v>KovalovskýMichal</v>
      </c>
      <c r="B78" s="140" t="s">
        <v>42</v>
      </c>
      <c r="C78" s="140" t="s">
        <v>486</v>
      </c>
      <c r="E78" s="144"/>
      <c r="F78" s="105"/>
      <c r="G78" s="145"/>
      <c r="H78" s="97">
        <v>9</v>
      </c>
      <c r="I78" s="97">
        <v>72</v>
      </c>
      <c r="J78" s="100">
        <f>G78+E78+I78</f>
        <v>72</v>
      </c>
      <c r="K78" s="147">
        <v>76</v>
      </c>
    </row>
    <row r="79" spans="1:11">
      <c r="A79" s="131" t="str">
        <f t="shared" si="1"/>
        <v>MrkvičkaRobert</v>
      </c>
      <c r="B79" s="103" t="s">
        <v>415</v>
      </c>
      <c r="C79" s="103" t="s">
        <v>182</v>
      </c>
      <c r="D79" s="102" t="s">
        <v>639</v>
      </c>
      <c r="E79" s="106">
        <v>0</v>
      </c>
      <c r="F79" s="105">
        <v>9</v>
      </c>
      <c r="G79" s="104">
        <v>72</v>
      </c>
      <c r="H79" s="100" t="s">
        <v>865</v>
      </c>
      <c r="I79" s="100">
        <v>0</v>
      </c>
      <c r="J79" s="100">
        <f>G79+E79+I79</f>
        <v>72</v>
      </c>
      <c r="K79" s="147">
        <v>76</v>
      </c>
    </row>
    <row r="80" spans="1:11">
      <c r="A80" s="131" t="str">
        <f t="shared" si="1"/>
        <v>OttaJiří</v>
      </c>
      <c r="B80" s="140" t="s">
        <v>151</v>
      </c>
      <c r="C80" s="140" t="s">
        <v>495</v>
      </c>
      <c r="E80" s="144"/>
      <c r="F80" s="105"/>
      <c r="G80" s="145"/>
      <c r="H80" s="97">
        <v>9</v>
      </c>
      <c r="I80" s="97">
        <v>72</v>
      </c>
      <c r="J80" s="100">
        <f>G80+E80+I80</f>
        <v>72</v>
      </c>
      <c r="K80" s="147">
        <v>76</v>
      </c>
    </row>
    <row r="81" spans="1:11">
      <c r="A81" s="131" t="str">
        <f t="shared" si="1"/>
        <v>ŠiškaJakub</v>
      </c>
      <c r="B81" s="103" t="s">
        <v>38</v>
      </c>
      <c r="C81" s="103" t="s">
        <v>718</v>
      </c>
      <c r="D81" s="102" t="s">
        <v>644</v>
      </c>
      <c r="E81" s="106">
        <v>0</v>
      </c>
      <c r="F81" s="105">
        <v>9</v>
      </c>
      <c r="G81" s="104">
        <v>72</v>
      </c>
      <c r="H81" s="100" t="s">
        <v>865</v>
      </c>
      <c r="I81" s="100">
        <v>0</v>
      </c>
      <c r="J81" s="100">
        <f>G81+E81+I81</f>
        <v>72</v>
      </c>
      <c r="K81" s="147">
        <v>76</v>
      </c>
    </row>
    <row r="82" spans="1:11">
      <c r="A82" s="131" t="str">
        <f t="shared" si="1"/>
        <v>ČapekOndřej</v>
      </c>
      <c r="B82" s="140" t="s">
        <v>67</v>
      </c>
      <c r="C82" s="140" t="s">
        <v>126</v>
      </c>
      <c r="E82" s="144"/>
      <c r="F82" s="105"/>
      <c r="G82" s="145"/>
      <c r="H82" s="97">
        <v>3</v>
      </c>
      <c r="I82" s="97">
        <v>70</v>
      </c>
      <c r="J82" s="100">
        <f>G82+E82+I82</f>
        <v>70</v>
      </c>
      <c r="K82" s="147">
        <v>81</v>
      </c>
    </row>
    <row r="83" spans="1:11">
      <c r="A83" s="131" t="str">
        <f t="shared" si="1"/>
        <v>FolbergerJakub</v>
      </c>
      <c r="B83" s="140" t="s">
        <v>38</v>
      </c>
      <c r="C83" s="140" t="s">
        <v>149</v>
      </c>
      <c r="E83" s="144"/>
      <c r="F83" s="105"/>
      <c r="G83" s="145"/>
      <c r="H83" s="97">
        <v>10</v>
      </c>
      <c r="I83" s="97">
        <v>70</v>
      </c>
      <c r="J83" s="100">
        <f>G83+E83+I83</f>
        <v>70</v>
      </c>
      <c r="K83" s="147">
        <v>81</v>
      </c>
    </row>
    <row r="84" spans="1:11">
      <c r="A84" s="131" t="str">
        <f t="shared" si="1"/>
        <v>FolbergerOndřej</v>
      </c>
      <c r="B84" s="142" t="s">
        <v>67</v>
      </c>
      <c r="C84" s="142" t="s">
        <v>149</v>
      </c>
      <c r="E84" s="144"/>
      <c r="F84" s="105"/>
      <c r="G84" s="145"/>
      <c r="H84" s="97">
        <v>10</v>
      </c>
      <c r="I84" s="97">
        <v>70</v>
      </c>
      <c r="J84" s="100">
        <f>G84+E84+I84</f>
        <v>70</v>
      </c>
      <c r="K84" s="147">
        <v>81</v>
      </c>
    </row>
    <row r="85" spans="1:11">
      <c r="A85" s="131" t="str">
        <f t="shared" si="1"/>
        <v>NovýJakub</v>
      </c>
      <c r="B85" s="142" t="s">
        <v>38</v>
      </c>
      <c r="C85" s="142" t="s">
        <v>242</v>
      </c>
      <c r="E85" s="144"/>
      <c r="F85" s="105"/>
      <c r="G85" s="145"/>
      <c r="H85" s="97">
        <v>10</v>
      </c>
      <c r="I85" s="97">
        <v>70</v>
      </c>
      <c r="J85" s="100">
        <f>G85+E85+I85</f>
        <v>70</v>
      </c>
      <c r="K85" s="147">
        <v>81</v>
      </c>
    </row>
    <row r="86" spans="1:11">
      <c r="A86" s="131" t="str">
        <f t="shared" si="1"/>
        <v>PolákFerdinand</v>
      </c>
      <c r="B86" s="142" t="s">
        <v>158</v>
      </c>
      <c r="C86" s="142" t="s">
        <v>159</v>
      </c>
      <c r="E86" s="144"/>
      <c r="F86" s="105"/>
      <c r="G86" s="145"/>
      <c r="H86" s="97">
        <v>3</v>
      </c>
      <c r="I86" s="97">
        <v>70</v>
      </c>
      <c r="J86" s="100">
        <f>G86+E86+I86</f>
        <v>70</v>
      </c>
      <c r="K86" s="147">
        <v>81</v>
      </c>
    </row>
    <row r="87" spans="1:11">
      <c r="A87" s="131" t="str">
        <f t="shared" si="1"/>
        <v>ŠeborPetr</v>
      </c>
      <c r="B87" s="140" t="s">
        <v>155</v>
      </c>
      <c r="C87" s="140" t="s">
        <v>428</v>
      </c>
      <c r="E87" s="144"/>
      <c r="F87" s="105"/>
      <c r="G87" s="145"/>
      <c r="H87" s="97">
        <v>10</v>
      </c>
      <c r="I87" s="97">
        <v>70</v>
      </c>
      <c r="J87" s="100">
        <f>G87+E87+I87</f>
        <v>70</v>
      </c>
      <c r="K87" s="147">
        <v>81</v>
      </c>
    </row>
    <row r="88" spans="1:11">
      <c r="A88" s="131" t="str">
        <f t="shared" si="1"/>
        <v>ŠináglViktor</v>
      </c>
      <c r="B88" s="103" t="s">
        <v>717</v>
      </c>
      <c r="C88" s="103" t="s">
        <v>716</v>
      </c>
      <c r="D88" s="102" t="s">
        <v>675</v>
      </c>
      <c r="E88" s="106">
        <v>0</v>
      </c>
      <c r="F88" s="105">
        <v>3</v>
      </c>
      <c r="G88" s="104">
        <v>70</v>
      </c>
      <c r="H88" s="100" t="s">
        <v>865</v>
      </c>
      <c r="I88" s="100">
        <v>0</v>
      </c>
      <c r="J88" s="100">
        <f>G88+E88+I88</f>
        <v>70</v>
      </c>
      <c r="K88" s="147">
        <v>81</v>
      </c>
    </row>
    <row r="89" spans="1:11">
      <c r="A89" s="131" t="str">
        <f t="shared" si="1"/>
        <v>ŽáčekJaroslav</v>
      </c>
      <c r="B89" s="103" t="s">
        <v>111</v>
      </c>
      <c r="C89" s="103" t="s">
        <v>715</v>
      </c>
      <c r="D89" s="102" t="s">
        <v>644</v>
      </c>
      <c r="E89" s="106">
        <v>0</v>
      </c>
      <c r="F89" s="105">
        <v>10</v>
      </c>
      <c r="G89" s="104">
        <v>70</v>
      </c>
      <c r="H89" s="100" t="s">
        <v>865</v>
      </c>
      <c r="I89" s="100">
        <v>0</v>
      </c>
      <c r="J89" s="100">
        <f>G89+E89+I89</f>
        <v>70</v>
      </c>
      <c r="K89" s="147">
        <v>81</v>
      </c>
    </row>
    <row r="90" spans="1:11">
      <c r="A90" s="131" t="str">
        <f t="shared" si="1"/>
        <v>ZelenkaFilip</v>
      </c>
      <c r="B90" s="103" t="s">
        <v>554</v>
      </c>
      <c r="C90" s="103" t="s">
        <v>714</v>
      </c>
      <c r="D90" s="102" t="s">
        <v>639</v>
      </c>
      <c r="E90" s="106">
        <v>0</v>
      </c>
      <c r="F90" s="105">
        <v>10</v>
      </c>
      <c r="G90" s="104">
        <v>70</v>
      </c>
      <c r="H90" s="100" t="s">
        <v>865</v>
      </c>
      <c r="I90" s="100">
        <v>0</v>
      </c>
      <c r="J90" s="100">
        <f>G90+E90+I90</f>
        <v>70</v>
      </c>
      <c r="K90" s="147">
        <v>81</v>
      </c>
    </row>
    <row r="91" spans="1:11">
      <c r="A91" s="131" t="str">
        <f t="shared" si="1"/>
        <v>RokosPavel</v>
      </c>
      <c r="B91" s="103" t="s">
        <v>49</v>
      </c>
      <c r="C91" s="103" t="s">
        <v>317</v>
      </c>
      <c r="D91" s="102" t="s">
        <v>644</v>
      </c>
      <c r="E91" s="106">
        <v>0</v>
      </c>
      <c r="F91" s="105">
        <v>43</v>
      </c>
      <c r="G91" s="104">
        <v>27</v>
      </c>
      <c r="H91" s="100">
        <v>28</v>
      </c>
      <c r="I91" s="100">
        <v>42</v>
      </c>
      <c r="J91" s="100">
        <f>G91+E91+I91</f>
        <v>69</v>
      </c>
      <c r="K91" s="147">
        <v>90</v>
      </c>
    </row>
    <row r="92" spans="1:11">
      <c r="A92" s="131" t="str">
        <f t="shared" si="1"/>
        <v>BalcarKarel</v>
      </c>
      <c r="B92" s="142" t="s">
        <v>228</v>
      </c>
      <c r="C92" s="142" t="s">
        <v>229</v>
      </c>
      <c r="E92" s="144"/>
      <c r="F92" s="105"/>
      <c r="G92" s="145"/>
      <c r="H92" s="97">
        <v>11</v>
      </c>
      <c r="I92" s="97">
        <v>68</v>
      </c>
      <c r="J92" s="100">
        <f>G92+E92+I92</f>
        <v>68</v>
      </c>
      <c r="K92" s="147">
        <v>91</v>
      </c>
    </row>
    <row r="93" spans="1:11">
      <c r="A93" s="131" t="str">
        <f t="shared" si="1"/>
        <v>PěnkavaMartin</v>
      </c>
      <c r="B93" s="140" t="s">
        <v>137</v>
      </c>
      <c r="C93" s="140" t="s">
        <v>142</v>
      </c>
      <c r="E93" s="144"/>
      <c r="F93" s="105"/>
      <c r="G93" s="145"/>
      <c r="H93" s="97">
        <v>11</v>
      </c>
      <c r="I93" s="97">
        <v>68</v>
      </c>
      <c r="J93" s="100">
        <f>G93+E93+I93</f>
        <v>68</v>
      </c>
      <c r="K93" s="147">
        <v>91</v>
      </c>
    </row>
    <row r="94" spans="1:11">
      <c r="A94" s="131" t="str">
        <f t="shared" si="1"/>
        <v>ŠtastnýPavel</v>
      </c>
      <c r="B94" s="140" t="s">
        <v>49</v>
      </c>
      <c r="C94" s="140" t="s">
        <v>249</v>
      </c>
      <c r="E94" s="144"/>
      <c r="F94" s="105"/>
      <c r="G94" s="145"/>
      <c r="H94" s="97">
        <v>11</v>
      </c>
      <c r="I94" s="97">
        <v>68</v>
      </c>
      <c r="J94" s="100">
        <f>G94+E94+I94</f>
        <v>68</v>
      </c>
      <c r="K94" s="147">
        <v>91</v>
      </c>
    </row>
    <row r="95" spans="1:11">
      <c r="A95" s="131" t="str">
        <f t="shared" si="1"/>
        <v>WeissPavel</v>
      </c>
      <c r="B95" s="142" t="s">
        <v>49</v>
      </c>
      <c r="C95" s="142" t="s">
        <v>143</v>
      </c>
      <c r="E95" s="144"/>
      <c r="F95" s="105"/>
      <c r="G95" s="145"/>
      <c r="H95" s="97">
        <v>11</v>
      </c>
      <c r="I95" s="97">
        <v>68</v>
      </c>
      <c r="J95" s="100">
        <f>G95+E95+I95</f>
        <v>68</v>
      </c>
      <c r="K95" s="147">
        <v>91</v>
      </c>
    </row>
    <row r="96" spans="1:11">
      <c r="A96" s="131" t="str">
        <f t="shared" si="1"/>
        <v>KellerRoman</v>
      </c>
      <c r="B96" s="103" t="s">
        <v>217</v>
      </c>
      <c r="C96" s="103" t="s">
        <v>713</v>
      </c>
      <c r="D96" s="102" t="s">
        <v>639</v>
      </c>
      <c r="E96" s="106">
        <v>24</v>
      </c>
      <c r="F96" s="105">
        <v>28</v>
      </c>
      <c r="G96" s="104">
        <v>42</v>
      </c>
      <c r="H96" s="100" t="s">
        <v>865</v>
      </c>
      <c r="I96" s="100">
        <v>0</v>
      </c>
      <c r="J96" s="100">
        <f>G96+E96+I96</f>
        <v>66</v>
      </c>
      <c r="K96" s="147">
        <v>95</v>
      </c>
    </row>
    <row r="97" spans="1:11">
      <c r="A97" s="131" t="str">
        <f t="shared" si="1"/>
        <v xml:space="preserve">NovotnyPetr </v>
      </c>
      <c r="B97" s="140" t="s">
        <v>433</v>
      </c>
      <c r="C97" s="140" t="s">
        <v>434</v>
      </c>
      <c r="E97" s="144"/>
      <c r="F97" s="105"/>
      <c r="G97" s="145"/>
      <c r="H97" s="97">
        <v>12</v>
      </c>
      <c r="I97" s="97">
        <v>66</v>
      </c>
      <c r="J97" s="100">
        <f>G97+E97+I97</f>
        <v>66</v>
      </c>
      <c r="K97" s="147">
        <v>95</v>
      </c>
    </row>
    <row r="98" spans="1:11">
      <c r="A98" s="131" t="str">
        <f t="shared" si="1"/>
        <v>PetržilkaTomáš</v>
      </c>
      <c r="B98" s="142" t="s">
        <v>213</v>
      </c>
      <c r="C98" s="142" t="s">
        <v>435</v>
      </c>
      <c r="E98" s="144"/>
      <c r="F98" s="105"/>
      <c r="G98" s="145"/>
      <c r="H98" s="97">
        <v>12</v>
      </c>
      <c r="I98" s="97">
        <v>66</v>
      </c>
      <c r="J98" s="100">
        <f>G98+E98+I98</f>
        <v>66</v>
      </c>
      <c r="K98" s="147">
        <v>95</v>
      </c>
    </row>
    <row r="99" spans="1:11">
      <c r="A99" s="131" t="str">
        <f t="shared" si="1"/>
        <v>ŠpádaKarel</v>
      </c>
      <c r="B99" s="142" t="s">
        <v>228</v>
      </c>
      <c r="C99" s="142" t="s">
        <v>460</v>
      </c>
      <c r="E99" s="144"/>
      <c r="F99" s="105"/>
      <c r="G99" s="145"/>
      <c r="H99" s="97">
        <v>12</v>
      </c>
      <c r="I99" s="97">
        <v>66</v>
      </c>
      <c r="J99" s="100">
        <f>G99+E99+I99</f>
        <v>66</v>
      </c>
      <c r="K99" s="147">
        <v>95</v>
      </c>
    </row>
    <row r="100" spans="1:11">
      <c r="A100" s="131" t="str">
        <f t="shared" si="1"/>
        <v>StratilLadislav</v>
      </c>
      <c r="B100" s="140" t="s">
        <v>54</v>
      </c>
      <c r="C100" s="140" t="s">
        <v>120</v>
      </c>
      <c r="E100" s="144"/>
      <c r="F100" s="105"/>
      <c r="G100" s="145"/>
      <c r="H100" s="97">
        <v>12</v>
      </c>
      <c r="I100" s="97">
        <v>66</v>
      </c>
      <c r="J100" s="100">
        <f>G100+E100+I100</f>
        <v>66</v>
      </c>
      <c r="K100" s="147">
        <v>95</v>
      </c>
    </row>
    <row r="101" spans="1:11">
      <c r="A101" s="131" t="str">
        <f t="shared" si="1"/>
        <v>HolubLibor</v>
      </c>
      <c r="B101" s="138" t="s">
        <v>625</v>
      </c>
      <c r="C101" s="138" t="s">
        <v>712</v>
      </c>
      <c r="D101" s="139" t="s">
        <v>677</v>
      </c>
      <c r="E101" s="106">
        <v>0</v>
      </c>
      <c r="F101" s="105">
        <v>4</v>
      </c>
      <c r="G101" s="108">
        <v>65</v>
      </c>
      <c r="H101" s="100" t="s">
        <v>865</v>
      </c>
      <c r="I101" s="100">
        <v>0</v>
      </c>
      <c r="J101" s="100">
        <f>G101+E101+I101</f>
        <v>65</v>
      </c>
      <c r="K101" s="147">
        <v>100</v>
      </c>
    </row>
    <row r="102" spans="1:11">
      <c r="A102" s="131" t="str">
        <f t="shared" si="1"/>
        <v>NovákFrantišek</v>
      </c>
      <c r="B102" s="103" t="s">
        <v>611</v>
      </c>
      <c r="C102" s="103" t="s">
        <v>711</v>
      </c>
      <c r="D102" s="102" t="s">
        <v>675</v>
      </c>
      <c r="E102" s="106">
        <v>0</v>
      </c>
      <c r="F102" s="105">
        <v>4</v>
      </c>
      <c r="G102" s="104">
        <v>65</v>
      </c>
      <c r="H102" s="100" t="s">
        <v>865</v>
      </c>
      <c r="I102" s="100">
        <v>0</v>
      </c>
      <c r="J102" s="100">
        <f>G102+E102+I102</f>
        <v>65</v>
      </c>
      <c r="K102" s="147">
        <v>100</v>
      </c>
    </row>
    <row r="103" spans="1:11">
      <c r="A103" s="131" t="str">
        <f t="shared" si="1"/>
        <v xml:space="preserve">Brzák Michal </v>
      </c>
      <c r="B103" s="140" t="s">
        <v>29</v>
      </c>
      <c r="C103" s="140" t="s">
        <v>256</v>
      </c>
      <c r="E103" s="144"/>
      <c r="F103" s="105"/>
      <c r="G103" s="145"/>
      <c r="H103" s="97">
        <v>13</v>
      </c>
      <c r="I103" s="97">
        <v>64</v>
      </c>
      <c r="J103" s="100">
        <f>G103+E103+I103</f>
        <v>64</v>
      </c>
      <c r="K103" s="147">
        <v>102</v>
      </c>
    </row>
    <row r="104" spans="1:11">
      <c r="A104" s="131" t="str">
        <f t="shared" si="1"/>
        <v>DusíkMilan</v>
      </c>
      <c r="B104" s="140" t="s">
        <v>171</v>
      </c>
      <c r="C104" s="140" t="s">
        <v>172</v>
      </c>
      <c r="E104" s="144"/>
      <c r="F104" s="105"/>
      <c r="G104" s="145"/>
      <c r="H104" s="97">
        <v>13</v>
      </c>
      <c r="I104" s="97">
        <v>64</v>
      </c>
      <c r="J104" s="100">
        <f>G104+E104+I104</f>
        <v>64</v>
      </c>
      <c r="K104" s="147">
        <v>102</v>
      </c>
    </row>
    <row r="105" spans="1:11">
      <c r="A105" s="131" t="str">
        <f t="shared" si="1"/>
        <v>GeislerJiří</v>
      </c>
      <c r="B105" s="142" t="s">
        <v>151</v>
      </c>
      <c r="C105" s="142" t="s">
        <v>260</v>
      </c>
      <c r="E105" s="144"/>
      <c r="F105" s="105"/>
      <c r="G105" s="145"/>
      <c r="H105" s="97">
        <v>13</v>
      </c>
      <c r="I105" s="97">
        <v>64</v>
      </c>
      <c r="J105" s="100">
        <f>G105+E105+I105</f>
        <v>64</v>
      </c>
      <c r="K105" s="147">
        <v>102</v>
      </c>
    </row>
    <row r="106" spans="1:11">
      <c r="A106" s="131" t="str">
        <f t="shared" si="1"/>
        <v>HolovskýMartin</v>
      </c>
      <c r="B106" s="140" t="s">
        <v>137</v>
      </c>
      <c r="C106" s="140" t="s">
        <v>259</v>
      </c>
      <c r="E106" s="144"/>
      <c r="F106" s="105"/>
      <c r="G106" s="145"/>
      <c r="H106" s="97">
        <v>13</v>
      </c>
      <c r="I106" s="97">
        <v>64</v>
      </c>
      <c r="J106" s="100">
        <f>G106+E106+I106</f>
        <v>64</v>
      </c>
      <c r="K106" s="147">
        <v>102</v>
      </c>
    </row>
    <row r="107" spans="1:11">
      <c r="A107" s="131" t="str">
        <f t="shared" si="1"/>
        <v>KubíkTomáš</v>
      </c>
      <c r="B107" s="103" t="s">
        <v>213</v>
      </c>
      <c r="C107" s="103" t="s">
        <v>710</v>
      </c>
      <c r="D107" s="102" t="s">
        <v>644</v>
      </c>
      <c r="E107" s="106">
        <v>0</v>
      </c>
      <c r="F107" s="105">
        <v>13</v>
      </c>
      <c r="G107" s="104">
        <v>64</v>
      </c>
      <c r="H107" s="100" t="s">
        <v>865</v>
      </c>
      <c r="I107" s="100">
        <v>0</v>
      </c>
      <c r="J107" s="100">
        <f>G107+E107+I107</f>
        <v>64</v>
      </c>
      <c r="K107" s="147">
        <v>102</v>
      </c>
    </row>
    <row r="108" spans="1:11">
      <c r="A108" s="131" t="str">
        <f t="shared" si="1"/>
        <v>ŠírVáclav</v>
      </c>
      <c r="B108" s="103" t="s">
        <v>398</v>
      </c>
      <c r="C108" s="103" t="s">
        <v>709</v>
      </c>
      <c r="D108" s="102" t="s">
        <v>639</v>
      </c>
      <c r="E108" s="106">
        <v>0</v>
      </c>
      <c r="F108" s="105">
        <v>13</v>
      </c>
      <c r="G108" s="104">
        <v>64</v>
      </c>
      <c r="H108" s="100" t="s">
        <v>865</v>
      </c>
      <c r="I108" s="100">
        <v>0</v>
      </c>
      <c r="J108" s="100">
        <f>G108+E108+I108</f>
        <v>64</v>
      </c>
      <c r="K108" s="147">
        <v>102</v>
      </c>
    </row>
    <row r="109" spans="1:11">
      <c r="A109" s="131" t="str">
        <f t="shared" si="1"/>
        <v xml:space="preserve">HoráčekAleš </v>
      </c>
      <c r="B109" s="140" t="s">
        <v>442</v>
      </c>
      <c r="C109" s="140" t="s">
        <v>443</v>
      </c>
      <c r="E109" s="144"/>
      <c r="F109" s="105"/>
      <c r="G109" s="145"/>
      <c r="H109" s="97">
        <v>14</v>
      </c>
      <c r="I109" s="97">
        <v>62</v>
      </c>
      <c r="J109" s="100">
        <f>G109+E109+I109</f>
        <v>62</v>
      </c>
      <c r="K109" s="147">
        <v>108</v>
      </c>
    </row>
    <row r="110" spans="1:11">
      <c r="A110" s="131" t="str">
        <f t="shared" si="1"/>
        <v>Pilecký Daniel</v>
      </c>
      <c r="B110" s="140" t="s">
        <v>437</v>
      </c>
      <c r="C110" s="140" t="s">
        <v>438</v>
      </c>
      <c r="E110" s="144"/>
      <c r="F110" s="105"/>
      <c r="G110" s="145"/>
      <c r="H110" s="97">
        <v>14</v>
      </c>
      <c r="I110" s="97">
        <v>62</v>
      </c>
      <c r="J110" s="100">
        <f>G110+E110+I110</f>
        <v>62</v>
      </c>
      <c r="K110" s="147">
        <v>108</v>
      </c>
    </row>
    <row r="111" spans="1:11">
      <c r="A111" s="131" t="str">
        <f t="shared" si="1"/>
        <v xml:space="preserve">Pilecký Michal </v>
      </c>
      <c r="B111" s="142" t="s">
        <v>29</v>
      </c>
      <c r="C111" s="142" t="s">
        <v>438</v>
      </c>
      <c r="E111" s="144"/>
      <c r="F111" s="105"/>
      <c r="G111" s="145"/>
      <c r="H111" s="97">
        <v>14</v>
      </c>
      <c r="I111" s="97">
        <v>62</v>
      </c>
      <c r="J111" s="100">
        <f>G111+E111+I111</f>
        <v>62</v>
      </c>
      <c r="K111" s="147">
        <v>108</v>
      </c>
    </row>
    <row r="112" spans="1:11">
      <c r="A112" s="131" t="str">
        <f t="shared" si="1"/>
        <v>SkálaVojtěch</v>
      </c>
      <c r="B112" s="142" t="s">
        <v>72</v>
      </c>
      <c r="C112" s="142" t="s">
        <v>73</v>
      </c>
      <c r="E112" s="144"/>
      <c r="F112" s="105"/>
      <c r="G112" s="145"/>
      <c r="H112" s="97">
        <v>14</v>
      </c>
      <c r="I112" s="97">
        <v>62</v>
      </c>
      <c r="J112" s="100">
        <f>G112+E112+I112</f>
        <v>62</v>
      </c>
      <c r="K112" s="147">
        <v>108</v>
      </c>
    </row>
    <row r="113" spans="1:11">
      <c r="A113" s="131" t="str">
        <f t="shared" si="1"/>
        <v>BacílekJakub</v>
      </c>
      <c r="B113" s="103" t="s">
        <v>38</v>
      </c>
      <c r="C113" s="103" t="s">
        <v>708</v>
      </c>
      <c r="D113" s="102" t="s">
        <v>675</v>
      </c>
      <c r="E113" s="101">
        <v>0</v>
      </c>
      <c r="F113" s="98">
        <v>5</v>
      </c>
      <c r="G113" s="100">
        <v>60</v>
      </c>
      <c r="H113" s="100" t="s">
        <v>865</v>
      </c>
      <c r="I113" s="100">
        <v>0</v>
      </c>
      <c r="J113" s="100">
        <f>G113+E113+I113</f>
        <v>60</v>
      </c>
      <c r="K113" s="147">
        <v>112</v>
      </c>
    </row>
    <row r="114" spans="1:11">
      <c r="A114" s="131" t="str">
        <f t="shared" si="1"/>
        <v xml:space="preserve">BuňataTomáš </v>
      </c>
      <c r="B114" s="140" t="s">
        <v>102</v>
      </c>
      <c r="C114" s="140" t="s">
        <v>478</v>
      </c>
      <c r="E114" s="146"/>
      <c r="G114" s="143"/>
      <c r="H114" s="97">
        <v>15</v>
      </c>
      <c r="I114" s="97">
        <v>60</v>
      </c>
      <c r="J114" s="100">
        <f>G114+E114+I114</f>
        <v>60</v>
      </c>
      <c r="K114" s="147">
        <v>112</v>
      </c>
    </row>
    <row r="115" spans="1:11">
      <c r="A115" s="131" t="str">
        <f t="shared" si="1"/>
        <v>HabětínRobert</v>
      </c>
      <c r="B115" s="142" t="s">
        <v>415</v>
      </c>
      <c r="C115" s="142" t="s">
        <v>409</v>
      </c>
      <c r="E115" s="146"/>
      <c r="G115" s="143"/>
      <c r="H115" s="97">
        <v>15</v>
      </c>
      <c r="I115" s="97">
        <v>60</v>
      </c>
      <c r="J115" s="100">
        <f>G115+E115+I115</f>
        <v>60</v>
      </c>
      <c r="K115" s="147">
        <v>112</v>
      </c>
    </row>
    <row r="116" spans="1:11">
      <c r="A116" s="131" t="str">
        <f t="shared" si="1"/>
        <v>KinclHubert</v>
      </c>
      <c r="B116" s="142" t="s">
        <v>270</v>
      </c>
      <c r="C116" s="142" t="s">
        <v>271</v>
      </c>
      <c r="E116" s="146"/>
      <c r="G116" s="143"/>
      <c r="H116" s="97">
        <v>5</v>
      </c>
      <c r="I116" s="97">
        <v>60</v>
      </c>
      <c r="J116" s="100">
        <f>G116+E116+I116</f>
        <v>60</v>
      </c>
      <c r="K116" s="147">
        <v>112</v>
      </c>
    </row>
    <row r="117" spans="1:11">
      <c r="A117" s="131" t="str">
        <f t="shared" si="1"/>
        <v>KišTom</v>
      </c>
      <c r="B117" s="140" t="s">
        <v>413</v>
      </c>
      <c r="C117" s="140" t="s">
        <v>414</v>
      </c>
      <c r="E117" s="146"/>
      <c r="G117" s="143"/>
      <c r="H117" s="97">
        <v>15</v>
      </c>
      <c r="I117" s="97">
        <v>60</v>
      </c>
      <c r="J117" s="100">
        <f>G117+E117+I117</f>
        <v>60</v>
      </c>
      <c r="K117" s="147">
        <v>112</v>
      </c>
    </row>
    <row r="118" spans="1:11">
      <c r="A118" s="131" t="str">
        <f t="shared" si="1"/>
        <v>KulmonPetr</v>
      </c>
      <c r="B118" s="140" t="s">
        <v>155</v>
      </c>
      <c r="C118" s="140" t="s">
        <v>360</v>
      </c>
      <c r="E118" s="146"/>
      <c r="G118" s="143"/>
      <c r="H118" s="97">
        <v>15</v>
      </c>
      <c r="I118" s="97">
        <v>60</v>
      </c>
      <c r="J118" s="100">
        <f>G118+E118+I118</f>
        <v>60</v>
      </c>
      <c r="K118" s="147">
        <v>112</v>
      </c>
    </row>
    <row r="119" spans="1:11">
      <c r="A119" s="131" t="str">
        <f t="shared" si="1"/>
        <v>KutmonTomáš</v>
      </c>
      <c r="B119" s="103" t="s">
        <v>213</v>
      </c>
      <c r="C119" s="103" t="s">
        <v>707</v>
      </c>
      <c r="D119" s="102" t="s">
        <v>639</v>
      </c>
      <c r="E119" s="101">
        <v>38</v>
      </c>
      <c r="F119" s="98">
        <v>48</v>
      </c>
      <c r="G119" s="100">
        <v>22</v>
      </c>
      <c r="H119" s="100" t="s">
        <v>865</v>
      </c>
      <c r="I119" s="100">
        <v>0</v>
      </c>
      <c r="J119" s="100">
        <f>G119+E119+I119</f>
        <v>60</v>
      </c>
      <c r="K119" s="147">
        <v>112</v>
      </c>
    </row>
    <row r="120" spans="1:11">
      <c r="A120" s="131" t="str">
        <f t="shared" si="1"/>
        <v>ŠubrtDavid</v>
      </c>
      <c r="B120" s="103" t="s">
        <v>273</v>
      </c>
      <c r="C120" s="103" t="s">
        <v>683</v>
      </c>
      <c r="D120" s="102" t="s">
        <v>644</v>
      </c>
      <c r="E120" s="101">
        <v>0</v>
      </c>
      <c r="F120" s="98">
        <v>15</v>
      </c>
      <c r="G120" s="100">
        <v>60</v>
      </c>
      <c r="H120" s="100" t="s">
        <v>865</v>
      </c>
      <c r="I120" s="100">
        <v>0</v>
      </c>
      <c r="J120" s="100">
        <f>G120+E120+I120</f>
        <v>60</v>
      </c>
      <c r="K120" s="147">
        <v>112</v>
      </c>
    </row>
    <row r="121" spans="1:11">
      <c r="A121" s="131" t="str">
        <f t="shared" si="1"/>
        <v>SailerRadek</v>
      </c>
      <c r="B121" s="103" t="s">
        <v>89</v>
      </c>
      <c r="C121" s="103" t="s">
        <v>706</v>
      </c>
      <c r="D121" s="102" t="s">
        <v>639</v>
      </c>
      <c r="E121" s="101">
        <v>22</v>
      </c>
      <c r="F121" s="98">
        <v>33</v>
      </c>
      <c r="G121" s="100">
        <v>37</v>
      </c>
      <c r="H121" s="100" t="s">
        <v>865</v>
      </c>
      <c r="I121" s="100">
        <v>0</v>
      </c>
      <c r="J121" s="100">
        <f>G121+E121+I121</f>
        <v>59</v>
      </c>
      <c r="K121" s="147">
        <v>120</v>
      </c>
    </row>
    <row r="122" spans="1:11">
      <c r="A122" s="131" t="str">
        <f t="shared" si="1"/>
        <v>DobiášDavid</v>
      </c>
      <c r="B122" s="103" t="s">
        <v>273</v>
      </c>
      <c r="C122" s="103" t="s">
        <v>705</v>
      </c>
      <c r="D122" s="102" t="s">
        <v>639</v>
      </c>
      <c r="E122" s="101">
        <v>0</v>
      </c>
      <c r="F122" s="98">
        <v>16</v>
      </c>
      <c r="G122" s="100">
        <v>58</v>
      </c>
      <c r="H122" s="100" t="s">
        <v>865</v>
      </c>
      <c r="I122" s="100">
        <v>0</v>
      </c>
      <c r="J122" s="100">
        <f>G122+E122+I122</f>
        <v>58</v>
      </c>
      <c r="K122" s="147">
        <v>121</v>
      </c>
    </row>
    <row r="123" spans="1:11">
      <c r="A123" s="131" t="str">
        <f t="shared" si="1"/>
        <v>FoltmanPetr</v>
      </c>
      <c r="B123" s="142" t="s">
        <v>155</v>
      </c>
      <c r="C123" s="142" t="s">
        <v>321</v>
      </c>
      <c r="E123" s="146"/>
      <c r="G123" s="143"/>
      <c r="H123" s="97">
        <v>16</v>
      </c>
      <c r="I123" s="97">
        <v>58</v>
      </c>
      <c r="J123" s="100">
        <f>G123+E123+I123</f>
        <v>58</v>
      </c>
      <c r="K123" s="147">
        <v>121</v>
      </c>
    </row>
    <row r="124" spans="1:11">
      <c r="A124" s="131" t="str">
        <f t="shared" si="1"/>
        <v>JungmanTomáš</v>
      </c>
      <c r="B124" s="140" t="s">
        <v>213</v>
      </c>
      <c r="C124" s="140" t="s">
        <v>320</v>
      </c>
      <c r="E124" s="146"/>
      <c r="G124" s="143"/>
      <c r="H124" s="97">
        <v>16</v>
      </c>
      <c r="I124" s="97">
        <v>58</v>
      </c>
      <c r="J124" s="100">
        <f>G124+E124+I124</f>
        <v>58</v>
      </c>
      <c r="K124" s="147">
        <v>121</v>
      </c>
    </row>
    <row r="125" spans="1:11">
      <c r="A125" s="131" t="str">
        <f t="shared" si="1"/>
        <v>KubátJan</v>
      </c>
      <c r="B125" s="140" t="s">
        <v>125</v>
      </c>
      <c r="C125" s="140" t="s">
        <v>198</v>
      </c>
      <c r="E125" s="146"/>
      <c r="G125" s="143"/>
      <c r="H125" s="97">
        <v>16</v>
      </c>
      <c r="I125" s="97">
        <v>58</v>
      </c>
      <c r="J125" s="100">
        <f>G125+E125+I125</f>
        <v>58</v>
      </c>
      <c r="K125" s="147">
        <v>121</v>
      </c>
    </row>
    <row r="126" spans="1:11">
      <c r="A126" s="131" t="str">
        <f t="shared" si="1"/>
        <v>KubistaJosef</v>
      </c>
      <c r="B126" s="103" t="s">
        <v>556</v>
      </c>
      <c r="C126" s="103" t="s">
        <v>704</v>
      </c>
      <c r="D126" s="102" t="s">
        <v>644</v>
      </c>
      <c r="E126" s="101">
        <v>0</v>
      </c>
      <c r="F126" s="98">
        <v>16</v>
      </c>
      <c r="G126" s="100">
        <v>58</v>
      </c>
      <c r="H126" s="100" t="s">
        <v>865</v>
      </c>
      <c r="I126" s="100">
        <v>0</v>
      </c>
      <c r="J126" s="100">
        <f>G126+E126+I126</f>
        <v>58</v>
      </c>
      <c r="K126" s="147">
        <v>121</v>
      </c>
    </row>
    <row r="127" spans="1:11">
      <c r="A127" s="131" t="str">
        <f t="shared" si="1"/>
        <v>MatyášRoman</v>
      </c>
      <c r="B127" s="138" t="s">
        <v>217</v>
      </c>
      <c r="C127" s="138" t="s">
        <v>579</v>
      </c>
      <c r="D127" s="139" t="s">
        <v>677</v>
      </c>
      <c r="E127" s="101">
        <v>0</v>
      </c>
      <c r="F127" s="98">
        <v>6</v>
      </c>
      <c r="G127" s="138">
        <v>58</v>
      </c>
      <c r="H127" s="100" t="s">
        <v>865</v>
      </c>
      <c r="I127" s="100">
        <v>0</v>
      </c>
      <c r="J127" s="100">
        <f>G127+E127+I127</f>
        <v>58</v>
      </c>
      <c r="K127" s="147">
        <v>121</v>
      </c>
    </row>
    <row r="128" spans="1:11">
      <c r="A128" s="131" t="str">
        <f t="shared" si="1"/>
        <v>RulcMichal</v>
      </c>
      <c r="B128" s="142" t="s">
        <v>42</v>
      </c>
      <c r="C128" s="142" t="s">
        <v>44</v>
      </c>
      <c r="H128" s="97">
        <v>6</v>
      </c>
      <c r="I128" s="97">
        <v>58</v>
      </c>
      <c r="J128" s="100">
        <f>G128+E128+I128</f>
        <v>58</v>
      </c>
      <c r="K128" s="147">
        <v>121</v>
      </c>
    </row>
    <row r="129" spans="1:11">
      <c r="A129" s="131" t="str">
        <f t="shared" si="1"/>
        <v>SieglPavel</v>
      </c>
      <c r="B129" s="103" t="s">
        <v>49</v>
      </c>
      <c r="C129" s="103" t="s">
        <v>703</v>
      </c>
      <c r="D129" s="102" t="s">
        <v>675</v>
      </c>
      <c r="E129" s="101">
        <v>0</v>
      </c>
      <c r="F129" s="98">
        <v>6</v>
      </c>
      <c r="G129" s="100">
        <v>58</v>
      </c>
      <c r="H129" s="100" t="s">
        <v>865</v>
      </c>
      <c r="I129" s="100">
        <v>0</v>
      </c>
      <c r="J129" s="100">
        <f>G129+E129+I129</f>
        <v>58</v>
      </c>
      <c r="K129" s="147">
        <v>121</v>
      </c>
    </row>
    <row r="130" spans="1:11">
      <c r="A130" s="131" t="str">
        <f t="shared" si="1"/>
        <v>VonešMarcel</v>
      </c>
      <c r="B130" s="103" t="s">
        <v>628</v>
      </c>
      <c r="C130" s="103" t="s">
        <v>702</v>
      </c>
      <c r="D130" s="102" t="s">
        <v>644</v>
      </c>
      <c r="E130" s="101">
        <v>24</v>
      </c>
      <c r="F130" s="98">
        <v>37</v>
      </c>
      <c r="G130" s="100">
        <v>33</v>
      </c>
      <c r="H130" s="100" t="s">
        <v>865</v>
      </c>
      <c r="I130" s="100">
        <v>0</v>
      </c>
      <c r="J130" s="100">
        <f>G130+E130+I130</f>
        <v>57</v>
      </c>
      <c r="K130" s="147">
        <v>129</v>
      </c>
    </row>
    <row r="131" spans="1:11">
      <c r="A131" s="131" t="str">
        <f t="shared" ref="A131:A194" si="2">C131&amp;B131</f>
        <v>PinďákJiří</v>
      </c>
      <c r="B131" s="138" t="s">
        <v>151</v>
      </c>
      <c r="C131" s="138" t="s">
        <v>701</v>
      </c>
      <c r="D131" s="139" t="s">
        <v>677</v>
      </c>
      <c r="E131" s="101">
        <v>0</v>
      </c>
      <c r="F131" s="98">
        <v>7</v>
      </c>
      <c r="G131" s="138">
        <v>56</v>
      </c>
      <c r="H131" s="100" t="s">
        <v>865</v>
      </c>
      <c r="I131" s="100">
        <v>0</v>
      </c>
      <c r="J131" s="100">
        <f>G131+E131+I131</f>
        <v>56</v>
      </c>
      <c r="K131" s="147">
        <v>130</v>
      </c>
    </row>
    <row r="132" spans="1:11">
      <c r="A132" s="131" t="str">
        <f t="shared" si="2"/>
        <v>ŠikolaPálos</v>
      </c>
      <c r="B132" s="103" t="s">
        <v>700</v>
      </c>
      <c r="C132" s="103" t="s">
        <v>699</v>
      </c>
      <c r="D132" s="102" t="s">
        <v>644</v>
      </c>
      <c r="E132" s="101">
        <v>0</v>
      </c>
      <c r="F132" s="98">
        <v>17</v>
      </c>
      <c r="G132" s="100">
        <v>56</v>
      </c>
      <c r="H132" s="100" t="s">
        <v>865</v>
      </c>
      <c r="I132" s="100">
        <v>0</v>
      </c>
      <c r="J132" s="100">
        <f>G132+E132+I132</f>
        <v>56</v>
      </c>
      <c r="K132" s="147">
        <v>130</v>
      </c>
    </row>
    <row r="133" spans="1:11">
      <c r="A133" s="131" t="str">
        <f t="shared" si="2"/>
        <v xml:space="preserve">TřasákJarda </v>
      </c>
      <c r="B133" s="140" t="s">
        <v>452</v>
      </c>
      <c r="C133" s="140" t="s">
        <v>453</v>
      </c>
      <c r="H133" s="97">
        <v>7</v>
      </c>
      <c r="I133" s="97">
        <v>56</v>
      </c>
      <c r="J133" s="100">
        <f>G133+E133+I133</f>
        <v>56</v>
      </c>
      <c r="K133" s="147">
        <v>130</v>
      </c>
    </row>
    <row r="134" spans="1:11">
      <c r="A134" s="131" t="str">
        <f t="shared" si="2"/>
        <v>TřasákHonza</v>
      </c>
      <c r="B134" s="142" t="s">
        <v>371</v>
      </c>
      <c r="C134" s="142" t="s">
        <v>453</v>
      </c>
      <c r="H134" s="97">
        <v>7</v>
      </c>
      <c r="I134" s="97">
        <v>56</v>
      </c>
      <c r="J134" s="100">
        <f>G134+E134+I134</f>
        <v>56</v>
      </c>
      <c r="K134" s="147">
        <v>130</v>
      </c>
    </row>
    <row r="135" spans="1:11">
      <c r="A135" s="131" t="str">
        <f t="shared" si="2"/>
        <v>VáňaJan</v>
      </c>
      <c r="B135" s="140" t="s">
        <v>125</v>
      </c>
      <c r="C135" s="140" t="s">
        <v>411</v>
      </c>
      <c r="H135" s="97">
        <v>17</v>
      </c>
      <c r="I135" s="97">
        <v>56</v>
      </c>
      <c r="J135" s="100">
        <f>G135+E135+I135</f>
        <v>56</v>
      </c>
      <c r="K135" s="147">
        <v>130</v>
      </c>
    </row>
    <row r="136" spans="1:11">
      <c r="A136" s="131" t="str">
        <f t="shared" si="2"/>
        <v>ŽákRadek</v>
      </c>
      <c r="B136" s="103" t="s">
        <v>89</v>
      </c>
      <c r="C136" s="103" t="s">
        <v>698</v>
      </c>
      <c r="D136" s="102" t="s">
        <v>639</v>
      </c>
      <c r="E136" s="101">
        <v>0</v>
      </c>
      <c r="F136" s="98">
        <v>17</v>
      </c>
      <c r="G136" s="100">
        <v>56</v>
      </c>
      <c r="H136" s="100" t="s">
        <v>865</v>
      </c>
      <c r="I136" s="100">
        <v>0</v>
      </c>
      <c r="J136" s="100">
        <f>G136+E136+I136</f>
        <v>56</v>
      </c>
      <c r="K136" s="147">
        <v>130</v>
      </c>
    </row>
    <row r="137" spans="1:11">
      <c r="A137" s="131" t="str">
        <f t="shared" si="2"/>
        <v>HusákDavid</v>
      </c>
      <c r="B137" s="103" t="s">
        <v>273</v>
      </c>
      <c r="C137" s="103" t="s">
        <v>697</v>
      </c>
      <c r="D137" s="102" t="s">
        <v>639</v>
      </c>
      <c r="E137" s="101">
        <v>0</v>
      </c>
      <c r="F137" s="98">
        <v>18</v>
      </c>
      <c r="G137" s="100">
        <v>54</v>
      </c>
      <c r="H137" s="100" t="s">
        <v>865</v>
      </c>
      <c r="I137" s="100">
        <v>0</v>
      </c>
      <c r="J137" s="100">
        <f>G137+E137+I137</f>
        <v>54</v>
      </c>
      <c r="K137" s="147">
        <v>136</v>
      </c>
    </row>
    <row r="138" spans="1:11">
      <c r="A138" s="131" t="str">
        <f t="shared" si="2"/>
        <v>JanecekJiri</v>
      </c>
      <c r="B138" s="103" t="s">
        <v>696</v>
      </c>
      <c r="C138" s="103" t="s">
        <v>678</v>
      </c>
      <c r="D138" s="102" t="s">
        <v>675</v>
      </c>
      <c r="E138" s="101">
        <v>0</v>
      </c>
      <c r="F138" s="98">
        <v>8</v>
      </c>
      <c r="G138" s="100">
        <v>54</v>
      </c>
      <c r="H138" s="100" t="s">
        <v>865</v>
      </c>
      <c r="I138" s="100">
        <v>0</v>
      </c>
      <c r="J138" s="100">
        <f>G138+E138+I138</f>
        <v>54</v>
      </c>
      <c r="K138" s="147">
        <v>136</v>
      </c>
    </row>
    <row r="139" spans="1:11">
      <c r="A139" s="131" t="str">
        <f t="shared" si="2"/>
        <v>NovotnýRadek</v>
      </c>
      <c r="B139" s="140" t="s">
        <v>89</v>
      </c>
      <c r="C139" s="140" t="s">
        <v>90</v>
      </c>
      <c r="H139" s="97">
        <v>18</v>
      </c>
      <c r="I139" s="97">
        <v>54</v>
      </c>
      <c r="J139" s="100">
        <f>G139+E139+I139</f>
        <v>54</v>
      </c>
      <c r="K139" s="147">
        <v>136</v>
      </c>
    </row>
    <row r="140" spans="1:11">
      <c r="A140" s="131" t="str">
        <f t="shared" si="2"/>
        <v>PittnerMilan</v>
      </c>
      <c r="B140" s="140" t="s">
        <v>171</v>
      </c>
      <c r="C140" s="140" t="s">
        <v>462</v>
      </c>
      <c r="H140" s="97">
        <v>18</v>
      </c>
      <c r="I140" s="97">
        <v>54</v>
      </c>
      <c r="J140" s="100">
        <f>G140+E140+I140</f>
        <v>54</v>
      </c>
      <c r="K140" s="147">
        <v>136</v>
      </c>
    </row>
    <row r="141" spans="1:11">
      <c r="A141" s="131" t="str">
        <f t="shared" si="2"/>
        <v>HabětínPavel</v>
      </c>
      <c r="B141" s="142" t="s">
        <v>49</v>
      </c>
      <c r="C141" s="142" t="s">
        <v>409</v>
      </c>
      <c r="E141" s="146"/>
      <c r="G141" s="143"/>
      <c r="H141" s="97">
        <v>9</v>
      </c>
      <c r="I141" s="97">
        <v>52</v>
      </c>
      <c r="J141" s="100">
        <f>G141+E141+I141</f>
        <v>52</v>
      </c>
      <c r="K141" s="147">
        <v>140</v>
      </c>
    </row>
    <row r="142" spans="1:11">
      <c r="A142" s="131" t="str">
        <f t="shared" si="2"/>
        <v>HájekLubor</v>
      </c>
      <c r="B142" s="140" t="s">
        <v>407</v>
      </c>
      <c r="C142" s="140" t="s">
        <v>408</v>
      </c>
      <c r="E142" s="146"/>
      <c r="G142" s="143"/>
      <c r="H142" s="97">
        <v>9</v>
      </c>
      <c r="I142" s="97">
        <v>52</v>
      </c>
      <c r="J142" s="100">
        <f>G142+E142+I142</f>
        <v>52</v>
      </c>
      <c r="K142" s="147">
        <v>140</v>
      </c>
    </row>
    <row r="143" spans="1:11">
      <c r="A143" s="131" t="str">
        <f t="shared" si="2"/>
        <v>KubiasŠimon</v>
      </c>
      <c r="B143" s="103" t="s">
        <v>624</v>
      </c>
      <c r="C143" s="103" t="s">
        <v>642</v>
      </c>
      <c r="D143" s="102" t="s">
        <v>675</v>
      </c>
      <c r="E143" s="101">
        <v>0</v>
      </c>
      <c r="F143" s="98">
        <v>9</v>
      </c>
      <c r="G143" s="100">
        <v>52</v>
      </c>
      <c r="H143" s="100" t="s">
        <v>865</v>
      </c>
      <c r="I143" s="100">
        <v>0</v>
      </c>
      <c r="J143" s="100">
        <f>G143+E143+I143</f>
        <v>52</v>
      </c>
      <c r="K143" s="147">
        <v>140</v>
      </c>
    </row>
    <row r="144" spans="1:11">
      <c r="A144" s="131" t="str">
        <f t="shared" si="2"/>
        <v>KůlaMartin</v>
      </c>
      <c r="B144" s="103" t="s">
        <v>137</v>
      </c>
      <c r="C144" s="103" t="s">
        <v>623</v>
      </c>
      <c r="D144" s="102" t="s">
        <v>639</v>
      </c>
      <c r="E144" s="101">
        <v>0</v>
      </c>
      <c r="F144" s="98">
        <v>38</v>
      </c>
      <c r="G144" s="100">
        <v>32</v>
      </c>
      <c r="H144" s="100" t="s">
        <v>866</v>
      </c>
      <c r="I144" s="100">
        <v>20</v>
      </c>
      <c r="J144" s="100">
        <f>G144+E144+I144</f>
        <v>52</v>
      </c>
      <c r="K144" s="147">
        <v>140</v>
      </c>
    </row>
    <row r="145" spans="1:11">
      <c r="A145" s="131" t="str">
        <f t="shared" si="2"/>
        <v>ŠťastnýAdam</v>
      </c>
      <c r="B145" s="140" t="s">
        <v>40</v>
      </c>
      <c r="C145" s="140" t="s">
        <v>252</v>
      </c>
      <c r="H145" s="97">
        <v>19</v>
      </c>
      <c r="I145" s="97">
        <v>52</v>
      </c>
      <c r="J145" s="100">
        <f>G145+E145+I145</f>
        <v>52</v>
      </c>
      <c r="K145" s="147">
        <v>140</v>
      </c>
    </row>
    <row r="146" spans="1:11">
      <c r="A146" s="131" t="str">
        <f t="shared" si="2"/>
        <v>ŠůsJan</v>
      </c>
      <c r="B146" s="103" t="s">
        <v>125</v>
      </c>
      <c r="C146" s="103" t="s">
        <v>695</v>
      </c>
      <c r="D146" s="102" t="s">
        <v>644</v>
      </c>
      <c r="E146" s="101">
        <v>0</v>
      </c>
      <c r="F146" s="98">
        <v>19</v>
      </c>
      <c r="G146" s="100">
        <v>52</v>
      </c>
      <c r="H146" s="100" t="s">
        <v>865</v>
      </c>
      <c r="I146" s="100">
        <v>0</v>
      </c>
      <c r="J146" s="100">
        <f>G146+E146+I146</f>
        <v>52</v>
      </c>
      <c r="K146" s="147">
        <v>140</v>
      </c>
    </row>
    <row r="147" spans="1:11">
      <c r="A147" s="131" t="str">
        <f t="shared" si="2"/>
        <v>VedralMartin</v>
      </c>
      <c r="B147" s="140" t="s">
        <v>137</v>
      </c>
      <c r="C147" s="140" t="s">
        <v>246</v>
      </c>
      <c r="H147" s="97">
        <v>19</v>
      </c>
      <c r="I147" s="97">
        <v>52</v>
      </c>
      <c r="J147" s="100">
        <f>G147+E147+I147</f>
        <v>52</v>
      </c>
      <c r="K147" s="147">
        <v>140</v>
      </c>
    </row>
    <row r="148" spans="1:11">
      <c r="A148" s="131" t="str">
        <f t="shared" si="2"/>
        <v>ČermákDaniel</v>
      </c>
      <c r="B148" s="103" t="s">
        <v>437</v>
      </c>
      <c r="C148" s="103" t="s">
        <v>694</v>
      </c>
      <c r="D148" s="102" t="s">
        <v>639</v>
      </c>
      <c r="E148" s="101">
        <v>0</v>
      </c>
      <c r="F148" s="98">
        <v>20</v>
      </c>
      <c r="G148" s="100">
        <v>50</v>
      </c>
      <c r="H148" s="100" t="s">
        <v>865</v>
      </c>
      <c r="I148" s="100">
        <v>0</v>
      </c>
      <c r="J148" s="100">
        <f>G148+E148+I148</f>
        <v>50</v>
      </c>
      <c r="K148" s="147">
        <v>147</v>
      </c>
    </row>
    <row r="149" spans="1:11">
      <c r="A149" s="131" t="str">
        <f t="shared" si="2"/>
        <v>DoubekMartin</v>
      </c>
      <c r="B149" s="140" t="s">
        <v>137</v>
      </c>
      <c r="C149" s="140" t="s">
        <v>293</v>
      </c>
      <c r="E149" s="146"/>
      <c r="G149" s="143"/>
      <c r="H149" s="97">
        <v>20</v>
      </c>
      <c r="I149" s="97">
        <v>50</v>
      </c>
      <c r="J149" s="100">
        <f>G149+E149+I149</f>
        <v>50</v>
      </c>
      <c r="K149" s="147">
        <v>147</v>
      </c>
    </row>
    <row r="150" spans="1:11">
      <c r="A150" s="131" t="str">
        <f t="shared" si="2"/>
        <v>NěmecArnošt</v>
      </c>
      <c r="B150" s="138" t="s">
        <v>693</v>
      </c>
      <c r="C150" s="138" t="s">
        <v>692</v>
      </c>
      <c r="D150" s="139" t="s">
        <v>677</v>
      </c>
      <c r="E150" s="101">
        <v>0</v>
      </c>
      <c r="F150" s="98">
        <v>10</v>
      </c>
      <c r="G150" s="138">
        <v>50</v>
      </c>
      <c r="H150" s="100" t="s">
        <v>865</v>
      </c>
      <c r="I150" s="100">
        <v>0</v>
      </c>
      <c r="J150" s="100">
        <f>G150+E150+I150</f>
        <v>50</v>
      </c>
      <c r="K150" s="147">
        <v>147</v>
      </c>
    </row>
    <row r="151" spans="1:11">
      <c r="A151" s="131" t="str">
        <f t="shared" si="2"/>
        <v>PavlíkMatouš</v>
      </c>
      <c r="B151" s="142" t="s">
        <v>384</v>
      </c>
      <c r="C151" s="142" t="s">
        <v>385</v>
      </c>
      <c r="H151" s="97">
        <v>20</v>
      </c>
      <c r="I151" s="97">
        <v>50</v>
      </c>
      <c r="J151" s="100">
        <f>G151+E151+I151</f>
        <v>50</v>
      </c>
      <c r="K151" s="147">
        <v>147</v>
      </c>
    </row>
    <row r="152" spans="1:11">
      <c r="A152" s="131" t="str">
        <f t="shared" si="2"/>
        <v>SoukupRoman</v>
      </c>
      <c r="B152" s="142" t="s">
        <v>217</v>
      </c>
      <c r="C152" s="142" t="s">
        <v>331</v>
      </c>
      <c r="H152" s="97">
        <v>10</v>
      </c>
      <c r="I152" s="97">
        <v>50</v>
      </c>
      <c r="J152" s="100">
        <f>G152+E152+I152</f>
        <v>50</v>
      </c>
      <c r="K152" s="147">
        <v>147</v>
      </c>
    </row>
    <row r="153" spans="1:11">
      <c r="A153" s="131" t="str">
        <f t="shared" si="2"/>
        <v>TiefenbachJan</v>
      </c>
      <c r="B153" s="140" t="s">
        <v>125</v>
      </c>
      <c r="C153" s="140" t="s">
        <v>330</v>
      </c>
      <c r="H153" s="97">
        <v>10</v>
      </c>
      <c r="I153" s="97">
        <v>50</v>
      </c>
      <c r="J153" s="100">
        <f>G153+E153+I153</f>
        <v>50</v>
      </c>
      <c r="K153" s="147">
        <v>147</v>
      </c>
    </row>
    <row r="154" spans="1:11">
      <c r="A154" s="131" t="str">
        <f t="shared" si="2"/>
        <v>CandraPetr</v>
      </c>
      <c r="B154" s="140" t="s">
        <v>155</v>
      </c>
      <c r="C154" s="140" t="s">
        <v>332</v>
      </c>
      <c r="E154" s="146"/>
      <c r="G154" s="143"/>
      <c r="H154" s="97">
        <v>21</v>
      </c>
      <c r="I154" s="97">
        <v>49</v>
      </c>
      <c r="J154" s="100">
        <f>G154+E154+I154</f>
        <v>49</v>
      </c>
      <c r="K154" s="147">
        <v>153</v>
      </c>
    </row>
    <row r="155" spans="1:11">
      <c r="A155" s="131" t="str">
        <f t="shared" si="2"/>
        <v>KalibaTomáš</v>
      </c>
      <c r="B155" s="103" t="s">
        <v>213</v>
      </c>
      <c r="C155" s="103" t="s">
        <v>691</v>
      </c>
      <c r="D155" s="102" t="s">
        <v>644</v>
      </c>
      <c r="E155" s="101">
        <v>0</v>
      </c>
      <c r="F155" s="98">
        <v>21</v>
      </c>
      <c r="G155" s="100">
        <v>49</v>
      </c>
      <c r="H155" s="100" t="s">
        <v>865</v>
      </c>
      <c r="I155" s="100">
        <v>0</v>
      </c>
      <c r="J155" s="100">
        <f>G155+E155+I155</f>
        <v>49</v>
      </c>
      <c r="K155" s="147">
        <v>153</v>
      </c>
    </row>
    <row r="156" spans="1:11">
      <c r="A156" s="131" t="str">
        <f t="shared" si="2"/>
        <v>KuklaDušan</v>
      </c>
      <c r="B156" s="103" t="s">
        <v>341</v>
      </c>
      <c r="C156" s="103" t="s">
        <v>690</v>
      </c>
      <c r="D156" s="102" t="s">
        <v>639</v>
      </c>
      <c r="E156" s="101">
        <v>0</v>
      </c>
      <c r="F156" s="98">
        <v>21</v>
      </c>
      <c r="G156" s="100">
        <v>49</v>
      </c>
      <c r="H156" s="100" t="s">
        <v>865</v>
      </c>
      <c r="I156" s="100">
        <v>0</v>
      </c>
      <c r="J156" s="100">
        <f>G156+E156+I156</f>
        <v>49</v>
      </c>
      <c r="K156" s="147">
        <v>153</v>
      </c>
    </row>
    <row r="157" spans="1:11">
      <c r="A157" s="131" t="str">
        <f t="shared" si="2"/>
        <v>ŠemberaMartin</v>
      </c>
      <c r="B157" s="142" t="s">
        <v>137</v>
      </c>
      <c r="C157" s="142" t="s">
        <v>307</v>
      </c>
      <c r="H157" s="97">
        <v>21</v>
      </c>
      <c r="I157" s="97">
        <v>49</v>
      </c>
      <c r="J157" s="100">
        <f>G157+E157+I157</f>
        <v>49</v>
      </c>
      <c r="K157" s="147">
        <v>153</v>
      </c>
    </row>
    <row r="158" spans="1:11">
      <c r="A158" s="131" t="str">
        <f t="shared" si="2"/>
        <v>BereckýŠtefan</v>
      </c>
      <c r="B158" s="140" t="s">
        <v>281</v>
      </c>
      <c r="C158" s="140" t="s">
        <v>282</v>
      </c>
      <c r="E158" s="146"/>
      <c r="G158" s="143"/>
      <c r="H158" s="97">
        <v>11</v>
      </c>
      <c r="I158" s="97">
        <v>48</v>
      </c>
      <c r="J158" s="100">
        <f>G158+E158+I158</f>
        <v>48</v>
      </c>
      <c r="K158" s="147">
        <v>157</v>
      </c>
    </row>
    <row r="159" spans="1:11">
      <c r="A159" s="131" t="str">
        <f t="shared" si="2"/>
        <v>HorákMatyáš</v>
      </c>
      <c r="B159" s="103" t="s">
        <v>579</v>
      </c>
      <c r="C159" s="103" t="s">
        <v>689</v>
      </c>
      <c r="D159" s="102" t="s">
        <v>675</v>
      </c>
      <c r="E159" s="101">
        <v>0</v>
      </c>
      <c r="F159" s="98">
        <v>11</v>
      </c>
      <c r="G159" s="100">
        <v>48</v>
      </c>
      <c r="H159" s="100" t="s">
        <v>865</v>
      </c>
      <c r="I159" s="100">
        <v>0</v>
      </c>
      <c r="J159" s="100">
        <f>G159+E159+I159</f>
        <v>48</v>
      </c>
      <c r="K159" s="147">
        <v>157</v>
      </c>
    </row>
    <row r="160" spans="1:11">
      <c r="A160" s="131" t="str">
        <f t="shared" si="2"/>
        <v>LojnFrantisek</v>
      </c>
      <c r="B160" s="142" t="s">
        <v>82</v>
      </c>
      <c r="C160" s="142" t="s">
        <v>83</v>
      </c>
      <c r="H160" s="97">
        <v>22</v>
      </c>
      <c r="I160" s="97">
        <v>48</v>
      </c>
      <c r="J160" s="100">
        <f>G160+E160+I160</f>
        <v>48</v>
      </c>
      <c r="K160" s="147">
        <v>157</v>
      </c>
    </row>
    <row r="161" spans="1:11">
      <c r="A161" s="131" t="str">
        <f t="shared" si="2"/>
        <v>MelicharPetr</v>
      </c>
      <c r="B161" s="142" t="s">
        <v>155</v>
      </c>
      <c r="C161" s="142" t="s">
        <v>378</v>
      </c>
      <c r="H161" s="97">
        <v>22</v>
      </c>
      <c r="I161" s="97">
        <v>48</v>
      </c>
      <c r="J161" s="100">
        <f>G161+E161+I161</f>
        <v>48</v>
      </c>
      <c r="K161" s="147">
        <v>157</v>
      </c>
    </row>
    <row r="162" spans="1:11">
      <c r="A162" s="131" t="str">
        <f t="shared" si="2"/>
        <v>VedralMiloš</v>
      </c>
      <c r="B162" s="138" t="s">
        <v>139</v>
      </c>
      <c r="C162" s="138" t="s">
        <v>246</v>
      </c>
      <c r="D162" s="139" t="s">
        <v>677</v>
      </c>
      <c r="E162" s="101">
        <v>0</v>
      </c>
      <c r="F162" s="98">
        <v>11</v>
      </c>
      <c r="G162" s="138">
        <v>48</v>
      </c>
      <c r="H162" s="100" t="s">
        <v>865</v>
      </c>
      <c r="I162" s="100">
        <v>0</v>
      </c>
      <c r="J162" s="100">
        <f>G162+E162+I162</f>
        <v>48</v>
      </c>
      <c r="K162" s="147">
        <v>157</v>
      </c>
    </row>
    <row r="163" spans="1:11">
      <c r="A163" s="131" t="str">
        <f t="shared" si="2"/>
        <v>VelekPetr</v>
      </c>
      <c r="B163" s="103" t="s">
        <v>155</v>
      </c>
      <c r="C163" s="103" t="s">
        <v>688</v>
      </c>
      <c r="D163" s="102" t="s">
        <v>639</v>
      </c>
      <c r="E163" s="101">
        <v>0</v>
      </c>
      <c r="F163" s="98">
        <v>22</v>
      </c>
      <c r="G163" s="100">
        <v>48</v>
      </c>
      <c r="H163" s="100" t="s">
        <v>865</v>
      </c>
      <c r="I163" s="100">
        <v>0</v>
      </c>
      <c r="J163" s="100">
        <f>G163+E163+I163</f>
        <v>48</v>
      </c>
      <c r="K163" s="147">
        <v>157</v>
      </c>
    </row>
    <row r="164" spans="1:11">
      <c r="A164" s="131" t="str">
        <f t="shared" si="2"/>
        <v>ZápařkaMiroslav</v>
      </c>
      <c r="B164" s="103" t="s">
        <v>632</v>
      </c>
      <c r="C164" s="103" t="s">
        <v>687</v>
      </c>
      <c r="D164" s="102" t="s">
        <v>644</v>
      </c>
      <c r="E164" s="101">
        <v>0</v>
      </c>
      <c r="F164" s="98">
        <v>22</v>
      </c>
      <c r="G164" s="100">
        <v>48</v>
      </c>
      <c r="H164" s="100" t="s">
        <v>865</v>
      </c>
      <c r="I164" s="100">
        <v>0</v>
      </c>
      <c r="J164" s="100">
        <f>G164+E164+I164</f>
        <v>48</v>
      </c>
      <c r="K164" s="147">
        <v>157</v>
      </c>
    </row>
    <row r="165" spans="1:11">
      <c r="A165" s="131" t="str">
        <f t="shared" si="2"/>
        <v>MrkvičkaPavel</v>
      </c>
      <c r="B165" s="140" t="s">
        <v>49</v>
      </c>
      <c r="C165" s="140" t="s">
        <v>182</v>
      </c>
      <c r="H165" s="97">
        <v>23</v>
      </c>
      <c r="I165" s="97">
        <v>47</v>
      </c>
      <c r="J165" s="100">
        <f>G165+E165+I165</f>
        <v>47</v>
      </c>
      <c r="K165" s="147">
        <v>164</v>
      </c>
    </row>
    <row r="166" spans="1:11">
      <c r="A166" s="131" t="str">
        <f t="shared" si="2"/>
        <v>PolákMichal</v>
      </c>
      <c r="B166" s="142" t="s">
        <v>42</v>
      </c>
      <c r="C166" s="142" t="s">
        <v>159</v>
      </c>
      <c r="H166" s="97">
        <v>23</v>
      </c>
      <c r="I166" s="97">
        <v>47</v>
      </c>
      <c r="J166" s="100">
        <f>G166+E166+I166</f>
        <v>47</v>
      </c>
      <c r="K166" s="147">
        <v>164</v>
      </c>
    </row>
    <row r="167" spans="1:11">
      <c r="A167" s="131" t="str">
        <f t="shared" si="2"/>
        <v>ŠmejkalZbyněk</v>
      </c>
      <c r="B167" s="103" t="s">
        <v>686</v>
      </c>
      <c r="C167" s="103" t="s">
        <v>685</v>
      </c>
      <c r="D167" s="102" t="s">
        <v>644</v>
      </c>
      <c r="E167" s="101">
        <v>0</v>
      </c>
      <c r="F167" s="98">
        <v>23</v>
      </c>
      <c r="G167" s="100">
        <v>47</v>
      </c>
      <c r="H167" s="100" t="s">
        <v>865</v>
      </c>
      <c r="I167" s="100">
        <v>0</v>
      </c>
      <c r="J167" s="100">
        <f>G167+E167+I167</f>
        <v>47</v>
      </c>
      <c r="K167" s="147">
        <v>164</v>
      </c>
    </row>
    <row r="168" spans="1:11">
      <c r="A168" s="131" t="str">
        <f t="shared" si="2"/>
        <v>JahnMartin</v>
      </c>
      <c r="B168" s="140" t="s">
        <v>137</v>
      </c>
      <c r="C168" s="140" t="s">
        <v>285</v>
      </c>
      <c r="E168" s="146"/>
      <c r="G168" s="143"/>
      <c r="H168" s="97">
        <v>24</v>
      </c>
      <c r="I168" s="97">
        <v>46</v>
      </c>
      <c r="J168" s="100">
        <f>G168+E168+I168</f>
        <v>46</v>
      </c>
      <c r="K168" s="147">
        <v>167</v>
      </c>
    </row>
    <row r="169" spans="1:11">
      <c r="A169" s="131" t="str">
        <f t="shared" si="2"/>
        <v>JeřábekMartin</v>
      </c>
      <c r="B169" s="103" t="s">
        <v>137</v>
      </c>
      <c r="C169" s="103" t="s">
        <v>646</v>
      </c>
      <c r="D169" s="102" t="s">
        <v>675</v>
      </c>
      <c r="E169" s="101">
        <v>0</v>
      </c>
      <c r="F169" s="98">
        <v>12</v>
      </c>
      <c r="G169" s="100">
        <v>46</v>
      </c>
      <c r="H169" s="100" t="s">
        <v>865</v>
      </c>
      <c r="I169" s="100">
        <v>0</v>
      </c>
      <c r="J169" s="100">
        <f>G169+E169+I169</f>
        <v>46</v>
      </c>
      <c r="K169" s="147">
        <v>167</v>
      </c>
    </row>
    <row r="170" spans="1:11">
      <c r="A170" s="131" t="str">
        <f t="shared" si="2"/>
        <v>KotlářPetr</v>
      </c>
      <c r="B170" s="103" t="s">
        <v>155</v>
      </c>
      <c r="C170" s="103" t="s">
        <v>684</v>
      </c>
      <c r="D170" s="102" t="s">
        <v>644</v>
      </c>
      <c r="E170" s="101">
        <v>0</v>
      </c>
      <c r="F170" s="98">
        <v>24</v>
      </c>
      <c r="G170" s="100">
        <v>46</v>
      </c>
      <c r="H170" s="100" t="s">
        <v>865</v>
      </c>
      <c r="I170" s="100">
        <v>0</v>
      </c>
      <c r="J170" s="100">
        <f>G170+E170+I170</f>
        <v>46</v>
      </c>
      <c r="K170" s="147">
        <v>167</v>
      </c>
    </row>
    <row r="171" spans="1:11">
      <c r="A171" s="131" t="str">
        <f t="shared" si="2"/>
        <v>SihelskýMichal</v>
      </c>
      <c r="B171" s="142" t="s">
        <v>42</v>
      </c>
      <c r="C171" s="142" t="s">
        <v>167</v>
      </c>
      <c r="H171" s="97">
        <v>24</v>
      </c>
      <c r="I171" s="97">
        <v>46</v>
      </c>
      <c r="J171" s="100">
        <f>G171+E171+I171</f>
        <v>46</v>
      </c>
      <c r="K171" s="147">
        <v>167</v>
      </c>
    </row>
    <row r="172" spans="1:11">
      <c r="A172" s="131" t="str">
        <f t="shared" si="2"/>
        <v>ŠubrtPetr</v>
      </c>
      <c r="B172" s="138" t="s">
        <v>155</v>
      </c>
      <c r="C172" s="138" t="s">
        <v>683</v>
      </c>
      <c r="D172" s="139" t="s">
        <v>677</v>
      </c>
      <c r="E172" s="101">
        <v>0</v>
      </c>
      <c r="F172" s="98">
        <v>12</v>
      </c>
      <c r="G172" s="138">
        <v>46</v>
      </c>
      <c r="H172" s="100" t="s">
        <v>865</v>
      </c>
      <c r="I172" s="100">
        <v>0</v>
      </c>
      <c r="J172" s="100">
        <f>G172+E172+I172</f>
        <v>46</v>
      </c>
      <c r="K172" s="147">
        <v>167</v>
      </c>
    </row>
    <row r="173" spans="1:11">
      <c r="A173" s="131" t="str">
        <f t="shared" si="2"/>
        <v>ŽídekTomáš</v>
      </c>
      <c r="B173" s="103" t="s">
        <v>213</v>
      </c>
      <c r="C173" s="103" t="s">
        <v>682</v>
      </c>
      <c r="D173" s="102" t="s">
        <v>639</v>
      </c>
      <c r="E173" s="101">
        <v>0</v>
      </c>
      <c r="F173" s="98">
        <v>24</v>
      </c>
      <c r="G173" s="100">
        <v>46</v>
      </c>
      <c r="H173" s="100" t="s">
        <v>865</v>
      </c>
      <c r="I173" s="100">
        <v>0</v>
      </c>
      <c r="J173" s="100">
        <f>G173+E173+I173</f>
        <v>46</v>
      </c>
      <c r="K173" s="147">
        <v>167</v>
      </c>
    </row>
    <row r="174" spans="1:11">
      <c r="A174" s="131" t="str">
        <f t="shared" si="2"/>
        <v>HanušPetr</v>
      </c>
      <c r="B174" s="103" t="s">
        <v>155</v>
      </c>
      <c r="C174" s="103" t="s">
        <v>681</v>
      </c>
      <c r="D174" s="102" t="s">
        <v>639</v>
      </c>
      <c r="E174" s="101">
        <v>0</v>
      </c>
      <c r="F174" s="98">
        <v>25</v>
      </c>
      <c r="G174" s="100">
        <v>45</v>
      </c>
      <c r="H174" s="100" t="s">
        <v>865</v>
      </c>
      <c r="I174" s="100">
        <v>0</v>
      </c>
      <c r="J174" s="100">
        <f>G174+E174+I174</f>
        <v>45</v>
      </c>
      <c r="K174" s="147">
        <v>173</v>
      </c>
    </row>
    <row r="175" spans="1:11">
      <c r="A175" s="131" t="str">
        <f t="shared" si="2"/>
        <v>MichnaPavel</v>
      </c>
      <c r="B175" s="142" t="s">
        <v>49</v>
      </c>
      <c r="C175" s="142" t="s">
        <v>209</v>
      </c>
      <c r="H175" s="97">
        <v>25</v>
      </c>
      <c r="I175" s="97">
        <v>45</v>
      </c>
      <c r="J175" s="100">
        <f>G175+E175+I175</f>
        <v>45</v>
      </c>
      <c r="K175" s="147">
        <v>173</v>
      </c>
    </row>
    <row r="176" spans="1:11">
      <c r="A176" s="131" t="str">
        <f t="shared" si="2"/>
        <v>ValentaJan</v>
      </c>
      <c r="B176" s="103" t="s">
        <v>125</v>
      </c>
      <c r="C176" s="103" t="s">
        <v>680</v>
      </c>
      <c r="D176" s="102" t="s">
        <v>644</v>
      </c>
      <c r="E176" s="101">
        <v>0</v>
      </c>
      <c r="F176" s="98">
        <v>25</v>
      </c>
      <c r="G176" s="100">
        <v>45</v>
      </c>
      <c r="H176" s="100" t="s">
        <v>865</v>
      </c>
      <c r="I176" s="100">
        <v>0</v>
      </c>
      <c r="J176" s="100">
        <f>G176+E176+I176</f>
        <v>45</v>
      </c>
      <c r="K176" s="147">
        <v>173</v>
      </c>
    </row>
    <row r="177" spans="1:11">
      <c r="A177" s="131" t="str">
        <f t="shared" si="2"/>
        <v>VotrubaTomáš</v>
      </c>
      <c r="B177" s="140" t="s">
        <v>213</v>
      </c>
      <c r="C177" s="140" t="s">
        <v>489</v>
      </c>
      <c r="H177" s="97">
        <v>25</v>
      </c>
      <c r="I177" s="97">
        <v>45</v>
      </c>
      <c r="J177" s="100">
        <f>G177+E177+I177</f>
        <v>45</v>
      </c>
      <c r="K177" s="147">
        <v>173</v>
      </c>
    </row>
    <row r="178" spans="1:11">
      <c r="A178" s="131" t="str">
        <f t="shared" si="2"/>
        <v>JanecekOndrej</v>
      </c>
      <c r="B178" s="138" t="s">
        <v>679</v>
      </c>
      <c r="C178" s="138" t="s">
        <v>678</v>
      </c>
      <c r="D178" s="139" t="s">
        <v>677</v>
      </c>
      <c r="E178" s="101">
        <v>0</v>
      </c>
      <c r="F178" s="98">
        <v>13</v>
      </c>
      <c r="G178" s="138">
        <v>44</v>
      </c>
      <c r="H178" s="100" t="s">
        <v>865</v>
      </c>
      <c r="I178" s="100">
        <v>0</v>
      </c>
      <c r="J178" s="100">
        <f>G178+E178+I178</f>
        <v>44</v>
      </c>
      <c r="K178" s="147">
        <v>177</v>
      </c>
    </row>
    <row r="179" spans="1:11">
      <c r="A179" s="131" t="str">
        <f t="shared" si="2"/>
        <v>ŇachajPavel</v>
      </c>
      <c r="B179" s="103" t="s">
        <v>49</v>
      </c>
      <c r="C179" s="103" t="s">
        <v>676</v>
      </c>
      <c r="D179" s="102" t="s">
        <v>639</v>
      </c>
      <c r="E179" s="101">
        <v>0</v>
      </c>
      <c r="F179" s="98">
        <v>26</v>
      </c>
      <c r="G179" s="100">
        <v>44</v>
      </c>
      <c r="H179" s="100" t="s">
        <v>865</v>
      </c>
      <c r="I179" s="100">
        <v>0</v>
      </c>
      <c r="J179" s="100">
        <f>G179+E179+I179</f>
        <v>44</v>
      </c>
      <c r="K179" s="147">
        <v>177</v>
      </c>
    </row>
    <row r="180" spans="1:11">
      <c r="A180" s="131" t="str">
        <f t="shared" si="2"/>
        <v xml:space="preserve">OtopalTomáš </v>
      </c>
      <c r="B180" s="140" t="s">
        <v>102</v>
      </c>
      <c r="C180" s="140" t="s">
        <v>103</v>
      </c>
      <c r="H180" s="97">
        <v>26</v>
      </c>
      <c r="I180" s="97">
        <v>44</v>
      </c>
      <c r="J180" s="100">
        <f>G180+E180+I180</f>
        <v>44</v>
      </c>
      <c r="K180" s="147">
        <v>177</v>
      </c>
    </row>
    <row r="181" spans="1:11">
      <c r="A181" s="131" t="str">
        <f t="shared" si="2"/>
        <v>ŠubertMatěj</v>
      </c>
      <c r="B181" s="103" t="s">
        <v>169</v>
      </c>
      <c r="C181" s="103" t="s">
        <v>654</v>
      </c>
      <c r="D181" s="102" t="s">
        <v>675</v>
      </c>
      <c r="E181" s="101">
        <v>0</v>
      </c>
      <c r="F181" s="98">
        <v>13</v>
      </c>
      <c r="G181" s="100">
        <v>44</v>
      </c>
      <c r="H181" s="100" t="s">
        <v>865</v>
      </c>
      <c r="I181" s="100">
        <v>0</v>
      </c>
      <c r="J181" s="100">
        <f>G181+E181+I181</f>
        <v>44</v>
      </c>
      <c r="K181" s="147">
        <v>177</v>
      </c>
    </row>
    <row r="182" spans="1:11">
      <c r="A182" s="131" t="str">
        <f t="shared" si="2"/>
        <v>TyllnerDavid</v>
      </c>
      <c r="B182" s="103" t="s">
        <v>273</v>
      </c>
      <c r="C182" s="103" t="s">
        <v>674</v>
      </c>
      <c r="D182" s="102" t="s">
        <v>644</v>
      </c>
      <c r="E182" s="101">
        <v>0</v>
      </c>
      <c r="F182" s="98">
        <v>26</v>
      </c>
      <c r="G182" s="100">
        <v>44</v>
      </c>
      <c r="H182" s="100" t="s">
        <v>865</v>
      </c>
      <c r="I182" s="100">
        <v>0</v>
      </c>
      <c r="J182" s="100">
        <f>G182+E182+I182</f>
        <v>44</v>
      </c>
      <c r="K182" s="147">
        <v>177</v>
      </c>
    </row>
    <row r="183" spans="1:11">
      <c r="A183" s="131" t="str">
        <f t="shared" si="2"/>
        <v>DrdlíčekMichael</v>
      </c>
      <c r="B183" s="142" t="s">
        <v>514</v>
      </c>
      <c r="C183" s="142" t="s">
        <v>515</v>
      </c>
      <c r="E183" s="146"/>
      <c r="G183" s="143"/>
      <c r="H183" s="97">
        <v>27</v>
      </c>
      <c r="I183" s="97">
        <v>43</v>
      </c>
      <c r="J183" s="100">
        <f>G183+E183+I183</f>
        <v>43</v>
      </c>
      <c r="K183" s="147">
        <v>182</v>
      </c>
    </row>
    <row r="184" spans="1:11">
      <c r="A184" s="131" t="str">
        <f t="shared" si="2"/>
        <v>MihalikJosef</v>
      </c>
      <c r="B184" s="103" t="s">
        <v>556</v>
      </c>
      <c r="C184" s="103" t="s">
        <v>673</v>
      </c>
      <c r="D184" s="102" t="s">
        <v>644</v>
      </c>
      <c r="E184" s="101">
        <v>0</v>
      </c>
      <c r="F184" s="98">
        <v>27</v>
      </c>
      <c r="G184" s="100">
        <v>43</v>
      </c>
      <c r="H184" s="100" t="s">
        <v>865</v>
      </c>
      <c r="I184" s="100">
        <v>0</v>
      </c>
      <c r="J184" s="100">
        <f>G184+E184+I184</f>
        <v>43</v>
      </c>
      <c r="K184" s="147">
        <v>182</v>
      </c>
    </row>
    <row r="185" spans="1:11">
      <c r="A185" s="131" t="str">
        <f t="shared" si="2"/>
        <v>PelnářJiří</v>
      </c>
      <c r="B185" s="140" t="s">
        <v>151</v>
      </c>
      <c r="C185" s="140" t="s">
        <v>481</v>
      </c>
      <c r="H185" s="97">
        <v>27</v>
      </c>
      <c r="I185" s="97">
        <v>43</v>
      </c>
      <c r="J185" s="100">
        <f>G185+E185+I185</f>
        <v>43</v>
      </c>
      <c r="K185" s="147">
        <v>182</v>
      </c>
    </row>
    <row r="186" spans="1:11">
      <c r="A186" s="131" t="str">
        <f t="shared" si="2"/>
        <v>BenešDaniel</v>
      </c>
      <c r="B186" s="103" t="s">
        <v>437</v>
      </c>
      <c r="C186" s="103" t="s">
        <v>672</v>
      </c>
      <c r="D186" s="102" t="s">
        <v>644</v>
      </c>
      <c r="E186" s="101">
        <v>0</v>
      </c>
      <c r="F186" s="98">
        <v>28</v>
      </c>
      <c r="G186" s="100">
        <v>42</v>
      </c>
      <c r="H186" s="100" t="s">
        <v>865</v>
      </c>
      <c r="I186" s="100">
        <v>0</v>
      </c>
      <c r="J186" s="100">
        <f>G186+E186+I186</f>
        <v>42</v>
      </c>
      <c r="K186" s="147">
        <v>185</v>
      </c>
    </row>
    <row r="187" spans="1:11">
      <c r="A187" s="131" t="str">
        <f t="shared" si="2"/>
        <v>HejdaJan</v>
      </c>
      <c r="B187" s="140" t="s">
        <v>125</v>
      </c>
      <c r="C187" s="140" t="s">
        <v>532</v>
      </c>
      <c r="E187" s="146"/>
      <c r="G187" s="143"/>
      <c r="H187" s="97">
        <v>29</v>
      </c>
      <c r="I187" s="97">
        <v>41</v>
      </c>
      <c r="J187" s="100">
        <f>G187+E187+I187</f>
        <v>41</v>
      </c>
      <c r="K187" s="147">
        <v>186</v>
      </c>
    </row>
    <row r="188" spans="1:11">
      <c r="A188" s="131" t="str">
        <f t="shared" si="2"/>
        <v>ReiserMatěj</v>
      </c>
      <c r="B188" s="103" t="s">
        <v>169</v>
      </c>
      <c r="C188" s="103" t="s">
        <v>671</v>
      </c>
      <c r="D188" s="102" t="s">
        <v>644</v>
      </c>
      <c r="E188" s="101">
        <v>0</v>
      </c>
      <c r="F188" s="98">
        <v>29</v>
      </c>
      <c r="G188" s="100">
        <v>41</v>
      </c>
      <c r="H188" s="100" t="s">
        <v>865</v>
      </c>
      <c r="I188" s="100">
        <v>0</v>
      </c>
      <c r="J188" s="100">
        <f>G188+E188+I188</f>
        <v>41</v>
      </c>
      <c r="K188" s="147">
        <v>186</v>
      </c>
    </row>
    <row r="189" spans="1:11">
      <c r="A189" s="131" t="str">
        <f t="shared" si="2"/>
        <v>SiblíkVladislav</v>
      </c>
      <c r="B189" s="103" t="s">
        <v>641</v>
      </c>
      <c r="C189" s="103" t="s">
        <v>670</v>
      </c>
      <c r="D189" s="102" t="s">
        <v>639</v>
      </c>
      <c r="E189" s="101">
        <v>0</v>
      </c>
      <c r="F189" s="98">
        <v>29</v>
      </c>
      <c r="G189" s="100">
        <v>41</v>
      </c>
      <c r="H189" s="100" t="s">
        <v>865</v>
      </c>
      <c r="I189" s="100">
        <v>0</v>
      </c>
      <c r="J189" s="100">
        <f>G189+E189+I189</f>
        <v>41</v>
      </c>
      <c r="K189" s="147">
        <v>186</v>
      </c>
    </row>
    <row r="190" spans="1:11">
      <c r="A190" s="131" t="str">
        <f t="shared" si="2"/>
        <v>BryndaJaroslav</v>
      </c>
      <c r="B190" s="142" t="s">
        <v>111</v>
      </c>
      <c r="C190" s="142" t="s">
        <v>493</v>
      </c>
      <c r="E190" s="146"/>
      <c r="G190" s="143"/>
      <c r="H190" s="97">
        <v>30</v>
      </c>
      <c r="I190" s="97">
        <v>40</v>
      </c>
      <c r="J190" s="100">
        <f>G190+E190+I190</f>
        <v>40</v>
      </c>
      <c r="K190" s="147">
        <v>189</v>
      </c>
    </row>
    <row r="191" spans="1:11">
      <c r="A191" s="131" t="str">
        <f t="shared" si="2"/>
        <v>JiránekJan</v>
      </c>
      <c r="B191" s="103" t="s">
        <v>125</v>
      </c>
      <c r="C191" s="103" t="s">
        <v>669</v>
      </c>
      <c r="D191" s="102" t="s">
        <v>644</v>
      </c>
      <c r="E191" s="101">
        <v>0</v>
      </c>
      <c r="F191" s="98">
        <v>30</v>
      </c>
      <c r="G191" s="100">
        <v>40</v>
      </c>
      <c r="H191" s="100" t="s">
        <v>865</v>
      </c>
      <c r="I191" s="100">
        <v>0</v>
      </c>
      <c r="J191" s="100">
        <f>G191+E191+I191</f>
        <v>40</v>
      </c>
      <c r="K191" s="147">
        <v>189</v>
      </c>
    </row>
    <row r="192" spans="1:11">
      <c r="A192" s="131" t="str">
        <f t="shared" si="2"/>
        <v>DickerKieran</v>
      </c>
      <c r="B192" s="103" t="s">
        <v>668</v>
      </c>
      <c r="C192" s="103" t="s">
        <v>667</v>
      </c>
      <c r="D192" s="102" t="s">
        <v>639</v>
      </c>
      <c r="E192" s="101">
        <v>0</v>
      </c>
      <c r="F192" s="98">
        <v>31</v>
      </c>
      <c r="G192" s="100">
        <v>39</v>
      </c>
      <c r="H192" s="100" t="s">
        <v>865</v>
      </c>
      <c r="I192" s="100">
        <v>0</v>
      </c>
      <c r="J192" s="100">
        <f>G192+E192+I192</f>
        <v>39</v>
      </c>
      <c r="K192" s="147">
        <v>191</v>
      </c>
    </row>
    <row r="193" spans="1:11">
      <c r="A193" s="131" t="str">
        <f t="shared" si="2"/>
        <v>ProcházkaJakub</v>
      </c>
      <c r="B193" s="142" t="s">
        <v>38</v>
      </c>
      <c r="C193" s="142" t="s">
        <v>31</v>
      </c>
      <c r="H193" s="97">
        <v>31</v>
      </c>
      <c r="I193" s="97">
        <v>39</v>
      </c>
      <c r="J193" s="100">
        <f>G193+E193+I193</f>
        <v>39</v>
      </c>
      <c r="K193" s="147">
        <v>191</v>
      </c>
    </row>
    <row r="194" spans="1:11">
      <c r="A194" s="131" t="str">
        <f t="shared" si="2"/>
        <v>TimuraPetr</v>
      </c>
      <c r="B194" s="103" t="s">
        <v>155</v>
      </c>
      <c r="C194" s="103" t="s">
        <v>666</v>
      </c>
      <c r="D194" s="102" t="s">
        <v>644</v>
      </c>
      <c r="E194" s="101">
        <v>0</v>
      </c>
      <c r="F194" s="98">
        <v>31</v>
      </c>
      <c r="G194" s="100">
        <v>39</v>
      </c>
      <c r="H194" s="100" t="s">
        <v>865</v>
      </c>
      <c r="I194" s="100">
        <v>0</v>
      </c>
      <c r="J194" s="100">
        <f>G194+E194+I194</f>
        <v>39</v>
      </c>
      <c r="K194" s="147">
        <v>191</v>
      </c>
    </row>
    <row r="195" spans="1:11">
      <c r="A195" s="131" t="str">
        <f t="shared" ref="A195:A253" si="3">C195&amp;B195</f>
        <v>ČernýMichal</v>
      </c>
      <c r="B195" s="103" t="s">
        <v>42</v>
      </c>
      <c r="C195" s="103" t="s">
        <v>634</v>
      </c>
      <c r="D195" s="102" t="s">
        <v>644</v>
      </c>
      <c r="E195" s="101">
        <v>0</v>
      </c>
      <c r="F195" s="98">
        <v>32</v>
      </c>
      <c r="G195" s="100">
        <v>38</v>
      </c>
      <c r="H195" s="100" t="s">
        <v>865</v>
      </c>
      <c r="I195" s="100">
        <v>0</v>
      </c>
      <c r="J195" s="100">
        <f>G195+E195+I195</f>
        <v>38</v>
      </c>
      <c r="K195" s="147">
        <v>194</v>
      </c>
    </row>
    <row r="196" spans="1:11">
      <c r="A196" s="131" t="str">
        <f t="shared" si="3"/>
        <v>HauserTomáš</v>
      </c>
      <c r="B196" s="103" t="s">
        <v>213</v>
      </c>
      <c r="C196" s="103" t="s">
        <v>665</v>
      </c>
      <c r="D196" s="102" t="s">
        <v>639</v>
      </c>
      <c r="E196" s="101">
        <v>0</v>
      </c>
      <c r="F196" s="98">
        <v>32</v>
      </c>
      <c r="G196" s="100">
        <v>38</v>
      </c>
      <c r="H196" s="100" t="s">
        <v>865</v>
      </c>
      <c r="I196" s="100">
        <v>0</v>
      </c>
      <c r="J196" s="100">
        <f>G196+E196+I196</f>
        <v>38</v>
      </c>
      <c r="K196" s="147">
        <v>194</v>
      </c>
    </row>
    <row r="197" spans="1:11">
      <c r="A197" s="131" t="str">
        <f t="shared" si="3"/>
        <v>LustigJakub</v>
      </c>
      <c r="B197" s="140" t="s">
        <v>38</v>
      </c>
      <c r="C197" s="140" t="s">
        <v>114</v>
      </c>
      <c r="H197" s="97">
        <v>32</v>
      </c>
      <c r="I197" s="97">
        <v>38</v>
      </c>
      <c r="J197" s="100">
        <f>G197+E197+I197</f>
        <v>38</v>
      </c>
      <c r="K197" s="147">
        <v>194</v>
      </c>
    </row>
    <row r="198" spans="1:11">
      <c r="A198" s="131" t="str">
        <f t="shared" si="3"/>
        <v>KalátOndřej</v>
      </c>
      <c r="B198" s="103" t="s">
        <v>67</v>
      </c>
      <c r="C198" s="103" t="s">
        <v>664</v>
      </c>
      <c r="D198" s="102" t="s">
        <v>644</v>
      </c>
      <c r="E198" s="101">
        <v>0</v>
      </c>
      <c r="F198" s="98">
        <v>33</v>
      </c>
      <c r="G198" s="100">
        <v>37</v>
      </c>
      <c r="H198" s="100" t="s">
        <v>865</v>
      </c>
      <c r="I198" s="100">
        <v>0</v>
      </c>
      <c r="J198" s="100">
        <f>G198+E198+I198</f>
        <v>37</v>
      </c>
      <c r="K198" s="147">
        <v>197</v>
      </c>
    </row>
    <row r="199" spans="1:11">
      <c r="A199" s="131" t="str">
        <f t="shared" si="3"/>
        <v>MajdičLadislav</v>
      </c>
      <c r="B199" s="142" t="s">
        <v>54</v>
      </c>
      <c r="C199" s="142" t="s">
        <v>196</v>
      </c>
      <c r="H199" s="97">
        <v>33</v>
      </c>
      <c r="I199" s="97">
        <v>37</v>
      </c>
      <c r="J199" s="100">
        <f>G199+E199+I199</f>
        <v>37</v>
      </c>
      <c r="K199" s="147">
        <v>197</v>
      </c>
    </row>
    <row r="200" spans="1:11">
      <c r="A200" s="131" t="str">
        <f t="shared" si="3"/>
        <v>HeřmanMarek</v>
      </c>
      <c r="B200" s="103" t="s">
        <v>161</v>
      </c>
      <c r="C200" s="103" t="s">
        <v>663</v>
      </c>
      <c r="D200" s="102" t="s">
        <v>644</v>
      </c>
      <c r="E200" s="101">
        <v>0</v>
      </c>
      <c r="F200" s="98">
        <v>34</v>
      </c>
      <c r="G200" s="100">
        <v>36</v>
      </c>
      <c r="H200" s="100" t="s">
        <v>865</v>
      </c>
      <c r="I200" s="100">
        <v>0</v>
      </c>
      <c r="J200" s="100">
        <f>G200+E200+I200</f>
        <v>36</v>
      </c>
      <c r="K200" s="147">
        <v>199</v>
      </c>
    </row>
    <row r="201" spans="1:11">
      <c r="A201" s="131" t="str">
        <f t="shared" si="3"/>
        <v>MichlJan</v>
      </c>
      <c r="B201" s="142" t="s">
        <v>125</v>
      </c>
      <c r="C201" s="142" t="s">
        <v>205</v>
      </c>
      <c r="H201" s="97">
        <v>34</v>
      </c>
      <c r="I201" s="97">
        <v>36</v>
      </c>
      <c r="J201" s="100">
        <f>G201+E201+I201</f>
        <v>36</v>
      </c>
      <c r="K201" s="147">
        <v>199</v>
      </c>
    </row>
    <row r="202" spans="1:11">
      <c r="A202" s="131" t="str">
        <f t="shared" si="3"/>
        <v>PešekTomáš</v>
      </c>
      <c r="B202" s="103" t="s">
        <v>213</v>
      </c>
      <c r="C202" s="103" t="s">
        <v>662</v>
      </c>
      <c r="D202" s="102" t="s">
        <v>639</v>
      </c>
      <c r="E202" s="101">
        <v>0</v>
      </c>
      <c r="F202" s="98">
        <v>35</v>
      </c>
      <c r="G202" s="100">
        <v>35</v>
      </c>
      <c r="H202" s="100" t="s">
        <v>865</v>
      </c>
      <c r="I202" s="100">
        <v>0</v>
      </c>
      <c r="J202" s="100">
        <f>G202+E202+I202</f>
        <v>35</v>
      </c>
      <c r="K202" s="147">
        <v>201</v>
      </c>
    </row>
    <row r="203" spans="1:11">
      <c r="A203" s="131" t="str">
        <f t="shared" si="3"/>
        <v>PíšaPavel</v>
      </c>
      <c r="B203" s="142" t="s">
        <v>49</v>
      </c>
      <c r="C203" s="142" t="s">
        <v>87</v>
      </c>
      <c r="H203" s="97">
        <v>35</v>
      </c>
      <c r="I203" s="97">
        <v>35</v>
      </c>
      <c r="J203" s="100">
        <f>G203+E203+I203</f>
        <v>35</v>
      </c>
      <c r="K203" s="147">
        <v>201</v>
      </c>
    </row>
    <row r="204" spans="1:11">
      <c r="A204" s="131" t="str">
        <f t="shared" si="3"/>
        <v>ZittaRadek</v>
      </c>
      <c r="B204" s="103" t="s">
        <v>89</v>
      </c>
      <c r="C204" s="103" t="s">
        <v>661</v>
      </c>
      <c r="D204" s="102" t="s">
        <v>644</v>
      </c>
      <c r="E204" s="101">
        <v>0</v>
      </c>
      <c r="F204" s="98">
        <v>35</v>
      </c>
      <c r="G204" s="100">
        <v>35</v>
      </c>
      <c r="H204" s="100" t="s">
        <v>865</v>
      </c>
      <c r="I204" s="100">
        <v>0</v>
      </c>
      <c r="J204" s="100">
        <f>G204+E204+I204</f>
        <v>35</v>
      </c>
      <c r="K204" s="147">
        <v>201</v>
      </c>
    </row>
    <row r="205" spans="1:11">
      <c r="A205" s="131" t="str">
        <f t="shared" si="3"/>
        <v>DušaJuraj</v>
      </c>
      <c r="B205" s="103" t="s">
        <v>660</v>
      </c>
      <c r="C205" s="103" t="s">
        <v>659</v>
      </c>
      <c r="D205" s="102" t="s">
        <v>639</v>
      </c>
      <c r="E205" s="101">
        <v>0</v>
      </c>
      <c r="F205" s="98">
        <v>36</v>
      </c>
      <c r="G205" s="100">
        <v>34</v>
      </c>
      <c r="H205" s="100" t="s">
        <v>865</v>
      </c>
      <c r="I205" s="100">
        <v>0</v>
      </c>
      <c r="J205" s="100">
        <f>G205+E205+I205</f>
        <v>34</v>
      </c>
      <c r="K205" s="147">
        <v>204</v>
      </c>
    </row>
    <row r="206" spans="1:11">
      <c r="A206" s="131" t="str">
        <f t="shared" si="3"/>
        <v>ŠkrleJan</v>
      </c>
      <c r="B206" s="140" t="s">
        <v>125</v>
      </c>
      <c r="C206" s="140" t="s">
        <v>190</v>
      </c>
      <c r="H206" s="97">
        <v>36</v>
      </c>
      <c r="I206" s="97">
        <v>34</v>
      </c>
      <c r="J206" s="100">
        <f>G206+E206+I206</f>
        <v>34</v>
      </c>
      <c r="K206" s="147">
        <v>204</v>
      </c>
    </row>
    <row r="207" spans="1:11">
      <c r="A207" s="131" t="str">
        <f t="shared" si="3"/>
        <v>ValmasoniLorenzo</v>
      </c>
      <c r="B207" s="103" t="s">
        <v>658</v>
      </c>
      <c r="C207" s="103" t="s">
        <v>657</v>
      </c>
      <c r="D207" s="102" t="s">
        <v>644</v>
      </c>
      <c r="E207" s="101">
        <v>0</v>
      </c>
      <c r="F207" s="98">
        <v>36</v>
      </c>
      <c r="G207" s="100">
        <v>34</v>
      </c>
      <c r="H207" s="100" t="s">
        <v>865</v>
      </c>
      <c r="I207" s="100">
        <v>0</v>
      </c>
      <c r="J207" s="100">
        <f>G207+E207+I207</f>
        <v>34</v>
      </c>
      <c r="K207" s="147">
        <v>204</v>
      </c>
    </row>
    <row r="208" spans="1:11">
      <c r="A208" s="131" t="str">
        <f t="shared" si="3"/>
        <v>LaudátDavid</v>
      </c>
      <c r="B208" s="103" t="s">
        <v>273</v>
      </c>
      <c r="C208" s="103" t="s">
        <v>656</v>
      </c>
      <c r="D208" s="102" t="s">
        <v>639</v>
      </c>
      <c r="E208" s="101">
        <v>0</v>
      </c>
      <c r="F208" s="98">
        <v>37</v>
      </c>
      <c r="G208" s="100">
        <v>33</v>
      </c>
      <c r="H208" s="100" t="s">
        <v>865</v>
      </c>
      <c r="I208" s="100">
        <v>0</v>
      </c>
      <c r="J208" s="100">
        <f>G208+E208+I208</f>
        <v>33</v>
      </c>
      <c r="K208" s="147">
        <v>207</v>
      </c>
    </row>
    <row r="209" spans="1:11">
      <c r="A209" s="131" t="str">
        <f t="shared" si="3"/>
        <v>PekárekMatěj</v>
      </c>
      <c r="B209" s="142" t="s">
        <v>169</v>
      </c>
      <c r="C209" s="142" t="s">
        <v>170</v>
      </c>
      <c r="H209" s="97">
        <v>37</v>
      </c>
      <c r="I209" s="97">
        <v>33</v>
      </c>
      <c r="J209" s="100">
        <f>G209+E209+I209</f>
        <v>33</v>
      </c>
      <c r="K209" s="147">
        <v>207</v>
      </c>
    </row>
    <row r="210" spans="1:11">
      <c r="A210" s="131" t="str">
        <f t="shared" si="3"/>
        <v>JanouchLukáš</v>
      </c>
      <c r="B210" s="140" t="s">
        <v>35</v>
      </c>
      <c r="C210" s="140" t="s">
        <v>379</v>
      </c>
      <c r="E210" s="146"/>
      <c r="G210" s="143"/>
      <c r="H210" s="97">
        <v>38</v>
      </c>
      <c r="I210" s="97">
        <v>32</v>
      </c>
      <c r="J210" s="100">
        <f>G210+E210+I210</f>
        <v>32</v>
      </c>
      <c r="K210" s="147">
        <v>209</v>
      </c>
    </row>
    <row r="211" spans="1:11">
      <c r="A211" s="131" t="str">
        <f t="shared" si="3"/>
        <v>ErnestLadislav</v>
      </c>
      <c r="B211" s="140" t="s">
        <v>54</v>
      </c>
      <c r="C211" s="140" t="s">
        <v>55</v>
      </c>
      <c r="E211" s="146"/>
      <c r="G211" s="143"/>
      <c r="H211" s="97">
        <v>39</v>
      </c>
      <c r="I211" s="97">
        <v>31</v>
      </c>
      <c r="J211" s="100">
        <f>G211+E211+I211</f>
        <v>31</v>
      </c>
      <c r="K211" s="147">
        <v>210</v>
      </c>
    </row>
    <row r="212" spans="1:11">
      <c r="A212" s="131" t="str">
        <f t="shared" si="3"/>
        <v>HejnaPetr</v>
      </c>
      <c r="B212" s="103" t="s">
        <v>155</v>
      </c>
      <c r="C212" s="103" t="s">
        <v>655</v>
      </c>
      <c r="D212" s="102" t="s">
        <v>639</v>
      </c>
      <c r="E212" s="101">
        <v>0</v>
      </c>
      <c r="F212" s="98">
        <v>39</v>
      </c>
      <c r="G212" s="100">
        <v>31</v>
      </c>
      <c r="H212" s="100" t="s">
        <v>865</v>
      </c>
      <c r="I212" s="100">
        <v>0</v>
      </c>
      <c r="J212" s="100">
        <f>G212+E212+I212</f>
        <v>31</v>
      </c>
      <c r="K212" s="147">
        <v>210</v>
      </c>
    </row>
    <row r="213" spans="1:11">
      <c r="A213" s="131" t="str">
        <f t="shared" si="3"/>
        <v>MarešJan</v>
      </c>
      <c r="B213" s="103" t="s">
        <v>125</v>
      </c>
      <c r="C213" s="103" t="s">
        <v>467</v>
      </c>
      <c r="D213" s="102" t="s">
        <v>644</v>
      </c>
      <c r="E213" s="101">
        <v>0</v>
      </c>
      <c r="F213" s="98">
        <v>39</v>
      </c>
      <c r="G213" s="100">
        <v>31</v>
      </c>
      <c r="H213" s="100" t="s">
        <v>865</v>
      </c>
      <c r="I213" s="100">
        <v>0</v>
      </c>
      <c r="J213" s="100">
        <f>G213+E213+I213</f>
        <v>31</v>
      </c>
      <c r="K213" s="147">
        <v>210</v>
      </c>
    </row>
    <row r="214" spans="1:11">
      <c r="A214" s="131" t="str">
        <f t="shared" si="3"/>
        <v>ChalousJaroslav</v>
      </c>
      <c r="B214" s="142" t="s">
        <v>111</v>
      </c>
      <c r="C214" s="142" t="s">
        <v>112</v>
      </c>
      <c r="E214" s="146"/>
      <c r="G214" s="143"/>
      <c r="H214" s="97">
        <v>40</v>
      </c>
      <c r="I214" s="97">
        <v>30</v>
      </c>
      <c r="J214" s="100">
        <f>G214+E214+I214</f>
        <v>30</v>
      </c>
      <c r="K214" s="147">
        <v>213</v>
      </c>
    </row>
    <row r="215" spans="1:11">
      <c r="A215" s="131" t="str">
        <f t="shared" si="3"/>
        <v>ŠubertMartin</v>
      </c>
      <c r="B215" s="103" t="s">
        <v>137</v>
      </c>
      <c r="C215" s="103" t="s">
        <v>654</v>
      </c>
      <c r="D215" s="102" t="s">
        <v>639</v>
      </c>
      <c r="E215" s="101">
        <v>0</v>
      </c>
      <c r="F215" s="98">
        <v>40</v>
      </c>
      <c r="G215" s="100">
        <v>30</v>
      </c>
      <c r="H215" s="100" t="s">
        <v>865</v>
      </c>
      <c r="I215" s="100">
        <v>0</v>
      </c>
      <c r="J215" s="100">
        <f>G215+E215+I215</f>
        <v>30</v>
      </c>
      <c r="K215" s="147">
        <v>213</v>
      </c>
    </row>
    <row r="216" spans="1:11">
      <c r="A216" s="131" t="str">
        <f t="shared" si="3"/>
        <v>ChlumMiloslav</v>
      </c>
      <c r="B216" s="103" t="s">
        <v>653</v>
      </c>
      <c r="C216" s="103" t="s">
        <v>652</v>
      </c>
      <c r="D216" s="102" t="s">
        <v>639</v>
      </c>
      <c r="E216" s="101">
        <v>0</v>
      </c>
      <c r="F216" s="98">
        <v>41</v>
      </c>
      <c r="G216" s="100">
        <v>29</v>
      </c>
      <c r="H216" s="100" t="s">
        <v>865</v>
      </c>
      <c r="I216" s="100">
        <v>0</v>
      </c>
      <c r="J216" s="100">
        <f>G216+E216+I216</f>
        <v>29</v>
      </c>
      <c r="K216" s="147">
        <v>215</v>
      </c>
    </row>
    <row r="217" spans="1:11">
      <c r="A217" s="131" t="str">
        <f t="shared" si="3"/>
        <v>ŠafránekVojtěch</v>
      </c>
      <c r="B217" s="140" t="s">
        <v>72</v>
      </c>
      <c r="C217" s="140" t="s">
        <v>335</v>
      </c>
      <c r="H217" s="97">
        <v>41</v>
      </c>
      <c r="I217" s="97">
        <v>29</v>
      </c>
      <c r="J217" s="100">
        <f>G217+E217+I217</f>
        <v>29</v>
      </c>
      <c r="K217" s="147">
        <v>215</v>
      </c>
    </row>
    <row r="218" spans="1:11">
      <c r="A218" s="131" t="str">
        <f t="shared" si="3"/>
        <v xml:space="preserve">LangerMiroslav </v>
      </c>
      <c r="B218" s="140" t="s">
        <v>117</v>
      </c>
      <c r="C218" s="140" t="s">
        <v>118</v>
      </c>
      <c r="H218" s="97">
        <v>42</v>
      </c>
      <c r="I218" s="97">
        <v>28</v>
      </c>
      <c r="J218" s="100">
        <f>G218+E218+I218</f>
        <v>28</v>
      </c>
      <c r="K218" s="147">
        <v>217</v>
      </c>
    </row>
    <row r="219" spans="1:11">
      <c r="A219" s="131" t="str">
        <f t="shared" si="3"/>
        <v>TetřevŠtěpán</v>
      </c>
      <c r="B219" s="103" t="s">
        <v>593</v>
      </c>
      <c r="C219" s="103" t="s">
        <v>651</v>
      </c>
      <c r="D219" s="102" t="s">
        <v>644</v>
      </c>
      <c r="E219" s="101">
        <v>0</v>
      </c>
      <c r="F219" s="98">
        <v>42</v>
      </c>
      <c r="G219" s="100">
        <v>28</v>
      </c>
      <c r="H219" s="100" t="s">
        <v>865</v>
      </c>
      <c r="I219" s="100">
        <v>0</v>
      </c>
      <c r="J219" s="100">
        <f>G219+E219+I219</f>
        <v>28</v>
      </c>
      <c r="K219" s="147">
        <v>217</v>
      </c>
    </row>
    <row r="220" spans="1:11">
      <c r="A220" s="131" t="str">
        <f t="shared" si="3"/>
        <v>BařinkaOndřej</v>
      </c>
      <c r="B220" s="142" t="s">
        <v>67</v>
      </c>
      <c r="C220" s="142" t="s">
        <v>68</v>
      </c>
      <c r="E220" s="146"/>
      <c r="G220" s="143"/>
      <c r="H220" s="97">
        <v>43</v>
      </c>
      <c r="I220" s="97">
        <v>27</v>
      </c>
      <c r="J220" s="100">
        <f>G220+E220+I220</f>
        <v>27</v>
      </c>
      <c r="K220" s="147">
        <v>219</v>
      </c>
    </row>
    <row r="221" spans="1:11">
      <c r="A221" s="131" t="str">
        <f t="shared" si="3"/>
        <v>KropáčekJan</v>
      </c>
      <c r="B221" s="103" t="s">
        <v>125</v>
      </c>
      <c r="C221" s="103" t="s">
        <v>650</v>
      </c>
      <c r="D221" s="102" t="s">
        <v>639</v>
      </c>
      <c r="E221" s="101">
        <v>0</v>
      </c>
      <c r="F221" s="98">
        <v>43</v>
      </c>
      <c r="G221" s="100">
        <v>27</v>
      </c>
      <c r="H221" s="100" t="s">
        <v>865</v>
      </c>
      <c r="I221" s="100">
        <v>0</v>
      </c>
      <c r="J221" s="100">
        <f>G221+E221+I221</f>
        <v>27</v>
      </c>
      <c r="K221" s="147">
        <v>219</v>
      </c>
    </row>
    <row r="222" spans="1:11">
      <c r="A222" s="131" t="str">
        <f t="shared" si="3"/>
        <v>OkrouhlíkMichal</v>
      </c>
      <c r="B222" s="103" t="s">
        <v>42</v>
      </c>
      <c r="C222" s="103" t="s">
        <v>637</v>
      </c>
      <c r="D222" s="102" t="s">
        <v>644</v>
      </c>
      <c r="E222" s="101">
        <v>0</v>
      </c>
      <c r="F222" s="98">
        <v>44</v>
      </c>
      <c r="G222" s="100">
        <v>26</v>
      </c>
      <c r="H222" s="100" t="s">
        <v>865</v>
      </c>
      <c r="I222" s="100">
        <v>0</v>
      </c>
      <c r="J222" s="100">
        <f>G222+E222+I222</f>
        <v>26</v>
      </c>
      <c r="K222" s="147">
        <v>221</v>
      </c>
    </row>
    <row r="223" spans="1:11">
      <c r="A223" s="131" t="str">
        <f t="shared" si="3"/>
        <v>BrabecJosef</v>
      </c>
      <c r="B223" s="103" t="s">
        <v>556</v>
      </c>
      <c r="C223" s="103" t="s">
        <v>647</v>
      </c>
      <c r="D223" s="102" t="s">
        <v>644</v>
      </c>
      <c r="E223" s="101">
        <v>0</v>
      </c>
      <c r="F223" s="98">
        <v>45</v>
      </c>
      <c r="G223" s="100">
        <v>25</v>
      </c>
      <c r="H223" s="100" t="s">
        <v>865</v>
      </c>
      <c r="I223" s="100">
        <v>0</v>
      </c>
      <c r="J223" s="100">
        <f>G223+E223+I223</f>
        <v>25</v>
      </c>
      <c r="K223" s="147">
        <v>222</v>
      </c>
    </row>
    <row r="224" spans="1:11">
      <c r="A224" s="131" t="str">
        <f t="shared" si="3"/>
        <v>VinklerMarek</v>
      </c>
      <c r="B224" s="140" t="s">
        <v>161</v>
      </c>
      <c r="C224" s="140" t="s">
        <v>179</v>
      </c>
      <c r="H224" s="97">
        <v>45</v>
      </c>
      <c r="I224" s="97">
        <v>25</v>
      </c>
      <c r="J224" s="100">
        <f>G224+E224+I224</f>
        <v>25</v>
      </c>
      <c r="K224" s="147">
        <v>222</v>
      </c>
    </row>
    <row r="225" spans="1:11">
      <c r="A225" s="131" t="str">
        <f t="shared" si="3"/>
        <v>DominPetr</v>
      </c>
      <c r="B225" s="142" t="s">
        <v>155</v>
      </c>
      <c r="C225" s="142" t="s">
        <v>391</v>
      </c>
      <c r="E225" s="146"/>
      <c r="G225" s="143"/>
      <c r="H225" s="97">
        <v>46</v>
      </c>
      <c r="I225" s="97">
        <v>24</v>
      </c>
      <c r="J225" s="100">
        <f>G225+E225+I225</f>
        <v>24</v>
      </c>
      <c r="K225" s="147">
        <v>224</v>
      </c>
    </row>
    <row r="226" spans="1:11">
      <c r="A226" s="131" t="str">
        <f t="shared" si="3"/>
        <v>JeřábekMichal</v>
      </c>
      <c r="B226" s="103" t="s">
        <v>42</v>
      </c>
      <c r="C226" s="103" t="s">
        <v>646</v>
      </c>
      <c r="D226" s="102" t="s">
        <v>639</v>
      </c>
      <c r="E226" s="101">
        <v>0</v>
      </c>
      <c r="F226" s="98">
        <v>46</v>
      </c>
      <c r="G226" s="100">
        <v>24</v>
      </c>
      <c r="H226" s="100" t="s">
        <v>865</v>
      </c>
      <c r="I226" s="100">
        <v>0</v>
      </c>
      <c r="J226" s="100">
        <f>G226+E226+I226</f>
        <v>24</v>
      </c>
      <c r="K226" s="147">
        <v>224</v>
      </c>
    </row>
    <row r="227" spans="1:11">
      <c r="A227" s="131" t="str">
        <f t="shared" si="3"/>
        <v>ŠimůnekMartin</v>
      </c>
      <c r="B227" s="103" t="s">
        <v>137</v>
      </c>
      <c r="C227" s="103" t="s">
        <v>645</v>
      </c>
      <c r="D227" s="102" t="s">
        <v>644</v>
      </c>
      <c r="E227" s="101">
        <v>0</v>
      </c>
      <c r="F227" s="98">
        <v>46</v>
      </c>
      <c r="G227" s="100">
        <v>24</v>
      </c>
      <c r="H227" s="100" t="s">
        <v>865</v>
      </c>
      <c r="I227" s="100">
        <v>0</v>
      </c>
      <c r="J227" s="100">
        <f>G227+E227+I227</f>
        <v>24</v>
      </c>
      <c r="K227" s="147">
        <v>224</v>
      </c>
    </row>
    <row r="228" spans="1:11">
      <c r="A228" s="131" t="str">
        <f t="shared" si="3"/>
        <v>PourMarek</v>
      </c>
      <c r="B228" s="140" t="s">
        <v>161</v>
      </c>
      <c r="C228" s="140" t="s">
        <v>220</v>
      </c>
      <c r="H228" s="97">
        <v>47</v>
      </c>
      <c r="I228" s="97">
        <v>23</v>
      </c>
      <c r="J228" s="100">
        <f>G228+E228+I228</f>
        <v>23</v>
      </c>
      <c r="K228" s="147">
        <v>227</v>
      </c>
    </row>
    <row r="229" spans="1:11">
      <c r="A229" s="131" t="str">
        <f t="shared" si="3"/>
        <v>ŠkultétyJiří</v>
      </c>
      <c r="B229" s="140" t="s">
        <v>151</v>
      </c>
      <c r="C229" s="140" t="s">
        <v>323</v>
      </c>
      <c r="H229" s="97">
        <v>48</v>
      </c>
      <c r="I229" s="97">
        <v>22</v>
      </c>
      <c r="J229" s="100">
        <f>G229+E229+I229</f>
        <v>22</v>
      </c>
      <c r="K229" s="147">
        <v>228</v>
      </c>
    </row>
    <row r="230" spans="1:11">
      <c r="A230" s="131" t="str">
        <f t="shared" si="3"/>
        <v>MikulkaPavel</v>
      </c>
      <c r="B230" s="103" t="s">
        <v>49</v>
      </c>
      <c r="C230" s="103" t="s">
        <v>643</v>
      </c>
      <c r="D230" s="102" t="s">
        <v>639</v>
      </c>
      <c r="E230" s="101">
        <v>0</v>
      </c>
      <c r="F230" s="98">
        <v>49</v>
      </c>
      <c r="G230" s="100">
        <v>21</v>
      </c>
      <c r="H230" s="100" t="s">
        <v>865</v>
      </c>
      <c r="I230" s="100">
        <v>0</v>
      </c>
      <c r="J230" s="100">
        <f>G230+E230+I230</f>
        <v>21</v>
      </c>
      <c r="K230" s="147">
        <v>229</v>
      </c>
    </row>
    <row r="231" spans="1:11">
      <c r="A231" s="131" t="str">
        <f t="shared" si="3"/>
        <v xml:space="preserve">SevcikJakub </v>
      </c>
      <c r="B231" s="140" t="s">
        <v>288</v>
      </c>
      <c r="C231" s="140" t="s">
        <v>289</v>
      </c>
      <c r="H231" s="97">
        <v>49</v>
      </c>
      <c r="I231" s="97">
        <v>21</v>
      </c>
      <c r="J231" s="100">
        <f>G231+E231+I231</f>
        <v>21</v>
      </c>
      <c r="K231" s="147">
        <v>229</v>
      </c>
    </row>
    <row r="232" spans="1:11">
      <c r="A232" s="131" t="str">
        <f t="shared" si="3"/>
        <v>KubiasJiří</v>
      </c>
      <c r="B232" s="103" t="s">
        <v>151</v>
      </c>
      <c r="C232" s="103" t="s">
        <v>642</v>
      </c>
      <c r="D232" s="102" t="s">
        <v>639</v>
      </c>
      <c r="E232" s="101">
        <v>0</v>
      </c>
      <c r="F232" s="98">
        <v>50</v>
      </c>
      <c r="G232" s="100">
        <v>20</v>
      </c>
      <c r="H232" s="100" t="s">
        <v>865</v>
      </c>
      <c r="I232" s="100">
        <v>0</v>
      </c>
      <c r="J232" s="100">
        <f>G232+E232+I232</f>
        <v>20</v>
      </c>
      <c r="K232" s="147">
        <v>231</v>
      </c>
    </row>
    <row r="233" spans="1:11">
      <c r="A233" s="131" t="str">
        <f t="shared" si="3"/>
        <v>DykastVladislav</v>
      </c>
      <c r="B233" s="103" t="s">
        <v>641</v>
      </c>
      <c r="C233" s="103" t="s">
        <v>640</v>
      </c>
      <c r="D233" s="102" t="s">
        <v>639</v>
      </c>
      <c r="E233" s="101">
        <v>0</v>
      </c>
      <c r="F233" s="98">
        <v>51</v>
      </c>
      <c r="G233" s="100">
        <v>19</v>
      </c>
      <c r="H233" s="100" t="s">
        <v>865</v>
      </c>
      <c r="I233" s="100">
        <v>0</v>
      </c>
      <c r="J233" s="100">
        <f>G233+E233+I233</f>
        <v>19</v>
      </c>
      <c r="K233" s="147">
        <v>232</v>
      </c>
    </row>
    <row r="234" spans="1:11">
      <c r="A234" s="131" t="str">
        <f t="shared" si="3"/>
        <v>KaválekTomáš</v>
      </c>
      <c r="B234" s="140" t="s">
        <v>213</v>
      </c>
      <c r="C234" s="140" t="s">
        <v>475</v>
      </c>
      <c r="E234" s="146"/>
      <c r="G234" s="143"/>
      <c r="H234" s="97">
        <v>51</v>
      </c>
      <c r="I234" s="97">
        <v>19</v>
      </c>
      <c r="J234" s="100">
        <f>G234+E234+I234</f>
        <v>19</v>
      </c>
      <c r="K234" s="147">
        <v>232</v>
      </c>
    </row>
    <row r="235" spans="1:11">
      <c r="A235" s="131" t="str">
        <f t="shared" si="3"/>
        <v>LukášMatěj</v>
      </c>
      <c r="B235" s="142" t="s">
        <v>169</v>
      </c>
      <c r="C235" s="142" t="s">
        <v>35</v>
      </c>
      <c r="H235" s="97">
        <v>52</v>
      </c>
      <c r="I235" s="97">
        <v>18</v>
      </c>
      <c r="J235" s="100">
        <f>G235+E235+I235</f>
        <v>18</v>
      </c>
      <c r="K235" s="147">
        <v>234</v>
      </c>
    </row>
    <row r="236" spans="1:11">
      <c r="A236" s="131" t="str">
        <f t="shared" si="3"/>
        <v>KarasVítězslav</v>
      </c>
      <c r="B236" s="140" t="s">
        <v>175</v>
      </c>
      <c r="C236" s="140" t="s">
        <v>176</v>
      </c>
      <c r="E236" s="146"/>
      <c r="G236" s="143"/>
      <c r="H236" s="97">
        <v>53</v>
      </c>
      <c r="I236" s="97">
        <v>17</v>
      </c>
      <c r="J236" s="100">
        <f>G236+E236+I236</f>
        <v>17</v>
      </c>
      <c r="K236" s="147">
        <v>235</v>
      </c>
    </row>
    <row r="237" spans="1:11">
      <c r="A237" s="131" t="str">
        <f t="shared" si="3"/>
        <v>HetešJan</v>
      </c>
      <c r="B237" s="140" t="s">
        <v>125</v>
      </c>
      <c r="C237" s="140" t="s">
        <v>314</v>
      </c>
      <c r="E237" s="146"/>
      <c r="G237" s="143"/>
      <c r="H237" s="97">
        <v>54</v>
      </c>
      <c r="I237" s="97">
        <v>16</v>
      </c>
      <c r="J237" s="100">
        <f>G237+E237+I237</f>
        <v>16</v>
      </c>
      <c r="K237" s="147">
        <v>236</v>
      </c>
    </row>
    <row r="238" spans="1:11">
      <c r="A238" s="131" t="str">
        <f t="shared" si="3"/>
        <v>HlavačkaVojtěch</v>
      </c>
      <c r="B238" s="140" t="s">
        <v>72</v>
      </c>
      <c r="C238" s="140" t="s">
        <v>235</v>
      </c>
      <c r="E238" s="146"/>
      <c r="G238" s="143"/>
      <c r="H238" s="97">
        <v>55</v>
      </c>
      <c r="I238" s="97">
        <v>15</v>
      </c>
      <c r="J238" s="100">
        <f>G238+E238+I238</f>
        <v>15</v>
      </c>
      <c r="K238" s="147">
        <v>237</v>
      </c>
    </row>
    <row r="239" spans="1:11">
      <c r="A239" s="131" t="str">
        <f t="shared" si="3"/>
        <v>BürgerMichal</v>
      </c>
      <c r="B239" s="140" t="s">
        <v>42</v>
      </c>
      <c r="C239" s="140" t="s">
        <v>484</v>
      </c>
      <c r="E239" s="146"/>
      <c r="G239" s="143"/>
      <c r="H239" s="97">
        <v>56</v>
      </c>
      <c r="I239" s="97">
        <v>14</v>
      </c>
      <c r="J239" s="100">
        <f>G239+E239+I239</f>
        <v>14</v>
      </c>
      <c r="K239" s="147">
        <v>238</v>
      </c>
    </row>
    <row r="240" spans="1:11">
      <c r="A240" s="131" t="str">
        <f t="shared" si="3"/>
        <v>SýkoraJan</v>
      </c>
      <c r="B240" s="142" t="s">
        <v>125</v>
      </c>
      <c r="C240" s="142" t="s">
        <v>239</v>
      </c>
      <c r="H240" s="97">
        <v>57</v>
      </c>
      <c r="I240" s="97">
        <v>13</v>
      </c>
      <c r="J240" s="100">
        <f>G240+E240+I240</f>
        <v>13</v>
      </c>
      <c r="K240" s="147">
        <v>239</v>
      </c>
    </row>
    <row r="241" spans="1:11">
      <c r="A241" s="131" t="str">
        <f t="shared" si="3"/>
        <v>ReslJakub</v>
      </c>
      <c r="B241" s="142" t="s">
        <v>38</v>
      </c>
      <c r="C241" s="142" t="s">
        <v>194</v>
      </c>
      <c r="H241" s="97">
        <v>58</v>
      </c>
      <c r="I241" s="97">
        <v>12</v>
      </c>
      <c r="J241" s="100">
        <f>G241+E241+I241</f>
        <v>12</v>
      </c>
      <c r="K241" s="147">
        <v>240</v>
      </c>
    </row>
    <row r="242" spans="1:11">
      <c r="A242" s="131" t="str">
        <f t="shared" si="3"/>
        <v>ŠimandlPetr</v>
      </c>
      <c r="B242" s="142" t="s">
        <v>155</v>
      </c>
      <c r="C242" s="142" t="s">
        <v>201</v>
      </c>
      <c r="H242" s="97">
        <v>59</v>
      </c>
      <c r="I242" s="97">
        <v>11</v>
      </c>
      <c r="J242" s="100">
        <f>G242+E242+I242</f>
        <v>11</v>
      </c>
      <c r="K242" s="147">
        <v>241</v>
      </c>
    </row>
    <row r="243" spans="1:11">
      <c r="A243" s="131" t="str">
        <f t="shared" si="3"/>
        <v xml:space="preserve">NesporýMarek </v>
      </c>
      <c r="B243" s="140" t="s">
        <v>106</v>
      </c>
      <c r="C243" s="140" t="s">
        <v>107</v>
      </c>
      <c r="H243" s="97">
        <v>60</v>
      </c>
      <c r="I243" s="97">
        <v>10</v>
      </c>
      <c r="J243" s="100">
        <f>G243+E243+I243</f>
        <v>10</v>
      </c>
      <c r="K243" s="147">
        <v>242</v>
      </c>
    </row>
    <row r="244" spans="1:11">
      <c r="A244" s="131" t="str">
        <f t="shared" si="3"/>
        <v>MalýMarek</v>
      </c>
      <c r="B244" s="140" t="s">
        <v>161</v>
      </c>
      <c r="C244" s="140" t="s">
        <v>162</v>
      </c>
      <c r="H244" s="97">
        <v>61</v>
      </c>
      <c r="I244" s="97">
        <v>9</v>
      </c>
      <c r="J244" s="100">
        <f>G244+E244+I244</f>
        <v>9</v>
      </c>
      <c r="K244" s="147">
        <v>243</v>
      </c>
    </row>
    <row r="245" spans="1:11">
      <c r="A245" s="131" t="str">
        <f t="shared" si="3"/>
        <v>KrálMichal</v>
      </c>
      <c r="B245" s="142" t="s">
        <v>42</v>
      </c>
      <c r="C245" s="142" t="s">
        <v>233</v>
      </c>
      <c r="E245" s="146"/>
      <c r="G245" s="143"/>
      <c r="H245" s="97">
        <v>62</v>
      </c>
      <c r="I245" s="97">
        <v>8</v>
      </c>
      <c r="J245" s="100">
        <f>G245+E245+I245</f>
        <v>8</v>
      </c>
      <c r="K245" s="147">
        <v>244</v>
      </c>
    </row>
    <row r="246" spans="1:11">
      <c r="A246" s="131" t="str">
        <f t="shared" si="3"/>
        <v>ZrakAleš</v>
      </c>
      <c r="B246" s="140" t="s">
        <v>424</v>
      </c>
      <c r="C246" s="140" t="s">
        <v>425</v>
      </c>
      <c r="H246" s="97">
        <v>63</v>
      </c>
      <c r="I246" s="97">
        <v>7</v>
      </c>
      <c r="J246" s="100">
        <f>G246+E246+I246</f>
        <v>7</v>
      </c>
      <c r="K246" s="147">
        <v>245</v>
      </c>
    </row>
    <row r="247" spans="1:11">
      <c r="A247" s="131" t="str">
        <f t="shared" si="3"/>
        <v>KlánTheodor</v>
      </c>
      <c r="B247" s="142" t="s">
        <v>520</v>
      </c>
      <c r="C247" s="142" t="s">
        <v>521</v>
      </c>
      <c r="E247" s="146"/>
      <c r="G247" s="143"/>
      <c r="H247" s="97">
        <v>64</v>
      </c>
      <c r="I247" s="97">
        <v>6</v>
      </c>
      <c r="J247" s="100">
        <f>G247+E247+I247</f>
        <v>6</v>
      </c>
      <c r="K247" s="147">
        <v>246</v>
      </c>
    </row>
    <row r="248" spans="1:11">
      <c r="A248" s="131" t="str">
        <f t="shared" si="3"/>
        <v>MašteraPavel</v>
      </c>
      <c r="B248" s="140" t="s">
        <v>49</v>
      </c>
      <c r="C248" s="140" t="s">
        <v>50</v>
      </c>
      <c r="H248" s="97">
        <v>65</v>
      </c>
      <c r="I248" s="97">
        <v>5</v>
      </c>
      <c r="J248" s="100">
        <f>G248+E248+I248</f>
        <v>5</v>
      </c>
      <c r="K248" s="147">
        <v>247</v>
      </c>
    </row>
    <row r="249" spans="1:11">
      <c r="A249" s="131" t="str">
        <f t="shared" si="3"/>
        <v xml:space="preserve">KvapilAdam </v>
      </c>
      <c r="B249" s="140" t="s">
        <v>145</v>
      </c>
      <c r="C249" s="140" t="s">
        <v>146</v>
      </c>
      <c r="H249" s="97">
        <v>66</v>
      </c>
      <c r="I249" s="97">
        <v>4</v>
      </c>
      <c r="J249" s="100">
        <f>G249+E249+I249</f>
        <v>4</v>
      </c>
      <c r="K249" s="147">
        <v>248</v>
      </c>
    </row>
    <row r="250" spans="1:11">
      <c r="A250" s="131" t="str">
        <f t="shared" si="3"/>
        <v>KastnerVojtěch</v>
      </c>
      <c r="B250" s="142" t="s">
        <v>72</v>
      </c>
      <c r="C250" s="142" t="s">
        <v>367</v>
      </c>
      <c r="E250" s="146"/>
      <c r="G250" s="143"/>
      <c r="H250" s="97">
        <v>67</v>
      </c>
      <c r="I250" s="97">
        <v>3</v>
      </c>
      <c r="J250" s="100">
        <f>G250+E250+I250</f>
        <v>3</v>
      </c>
      <c r="K250" s="147">
        <v>249</v>
      </c>
    </row>
    <row r="251" spans="1:11">
      <c r="A251" s="131" t="str">
        <f t="shared" si="3"/>
        <v>ChalupskýPetr</v>
      </c>
      <c r="B251" s="142" t="s">
        <v>155</v>
      </c>
      <c r="C251" s="142" t="s">
        <v>156</v>
      </c>
      <c r="E251" s="146"/>
      <c r="G251" s="143"/>
      <c r="H251" s="97">
        <v>68</v>
      </c>
      <c r="I251" s="97">
        <v>2</v>
      </c>
      <c r="J251" s="100">
        <f>G251+E251+I251</f>
        <v>2</v>
      </c>
      <c r="K251" s="147">
        <v>250</v>
      </c>
    </row>
    <row r="252" spans="1:11">
      <c r="A252" s="131" t="str">
        <f t="shared" si="3"/>
        <v>KuricJiří</v>
      </c>
      <c r="B252" s="142" t="s">
        <v>151</v>
      </c>
      <c r="C252" s="142" t="s">
        <v>152</v>
      </c>
      <c r="H252" s="97">
        <v>69</v>
      </c>
      <c r="I252" s="97">
        <v>1</v>
      </c>
      <c r="J252" s="100">
        <f>G252+E252+I252</f>
        <v>1</v>
      </c>
      <c r="K252" s="147">
        <v>251</v>
      </c>
    </row>
    <row r="253" spans="1:11">
      <c r="A253" s="131" t="str">
        <f t="shared" si="3"/>
        <v>VernerMarek</v>
      </c>
      <c r="B253" s="140" t="s">
        <v>161</v>
      </c>
      <c r="C253" s="140" t="s">
        <v>244</v>
      </c>
      <c r="H253" s="97">
        <v>70</v>
      </c>
      <c r="I253" s="97">
        <v>1</v>
      </c>
      <c r="J253" s="100">
        <f>G253+E253+I253</f>
        <v>1</v>
      </c>
      <c r="K253" s="147">
        <v>251</v>
      </c>
    </row>
  </sheetData>
  <sheetProtection selectLockedCells="1" selectUnlockedCells="1"/>
  <autoFilter ref="B1:K125">
    <sortState ref="B2:K253">
      <sortCondition descending="1" ref="J1:J125"/>
    </sortState>
  </autoFilter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5"/>
  </sheetPr>
  <dimension ref="A1:K182"/>
  <sheetViews>
    <sheetView topLeftCell="B1" workbookViewId="0">
      <selection activeCell="B1" sqref="B1:E1"/>
    </sheetView>
  </sheetViews>
  <sheetFormatPr defaultColWidth="8.7109375" defaultRowHeight="15"/>
  <cols>
    <col min="1" max="1" width="11.7109375" style="132" hidden="1" customWidth="1"/>
    <col min="2" max="2" width="9.7109375" style="97" customWidth="1"/>
    <col min="3" max="3" width="13.5703125" style="97" customWidth="1"/>
    <col min="4" max="4" width="8.7109375" style="97"/>
    <col min="5" max="5" width="17.7109375" style="117" customWidth="1"/>
    <col min="6" max="6" width="19" style="116" customWidth="1"/>
    <col min="7" max="7" width="19.42578125" style="97" customWidth="1"/>
    <col min="8" max="8" width="28" style="97" bestFit="1" customWidth="1"/>
    <col min="9" max="9" width="24.5703125" style="97" bestFit="1" customWidth="1"/>
    <col min="10" max="10" width="19.42578125" style="97" customWidth="1"/>
    <col min="11" max="11" width="18.7109375" style="115" customWidth="1"/>
    <col min="12" max="16384" width="8.7109375" style="97"/>
  </cols>
  <sheetData>
    <row r="1" spans="1:11">
      <c r="A1" s="130" t="s">
        <v>747</v>
      </c>
      <c r="B1" s="136" t="s">
        <v>746</v>
      </c>
      <c r="C1" s="136" t="s">
        <v>745</v>
      </c>
      <c r="D1" s="137" t="s">
        <v>11</v>
      </c>
      <c r="E1" s="113" t="s">
        <v>743</v>
      </c>
      <c r="F1" s="136" t="s">
        <v>742</v>
      </c>
      <c r="G1" s="136" t="s">
        <v>741</v>
      </c>
      <c r="H1" s="137" t="s">
        <v>859</v>
      </c>
      <c r="I1" s="113" t="s">
        <v>860</v>
      </c>
      <c r="J1" s="136" t="s">
        <v>740</v>
      </c>
      <c r="K1" s="136" t="s">
        <v>739</v>
      </c>
    </row>
    <row r="2" spans="1:11">
      <c r="A2" s="131" t="str">
        <f>C2&amp;B2</f>
        <v>LudvíkováKatarína</v>
      </c>
      <c r="B2" s="119" t="s">
        <v>275</v>
      </c>
      <c r="C2" s="119" t="s">
        <v>276</v>
      </c>
      <c r="D2" s="119" t="s">
        <v>755</v>
      </c>
      <c r="E2" s="118">
        <v>52</v>
      </c>
      <c r="F2" s="98">
        <v>1</v>
      </c>
      <c r="G2" s="97">
        <v>100</v>
      </c>
      <c r="H2" s="97">
        <v>1</v>
      </c>
      <c r="I2" s="97">
        <v>100</v>
      </c>
      <c r="J2" s="97">
        <f>G2+E2+I2</f>
        <v>252</v>
      </c>
      <c r="K2" s="99">
        <v>1</v>
      </c>
    </row>
    <row r="3" spans="1:11">
      <c r="A3" s="131" t="str">
        <f t="shared" ref="A3:A65" si="0">C3&amp;B3</f>
        <v>MatouškováMichaela</v>
      </c>
      <c r="B3" s="119" t="s">
        <v>60</v>
      </c>
      <c r="C3" s="119" t="s">
        <v>59</v>
      </c>
      <c r="D3" s="119" t="s">
        <v>770</v>
      </c>
      <c r="E3" s="118">
        <v>44</v>
      </c>
      <c r="F3" s="116">
        <v>1</v>
      </c>
      <c r="G3" s="97">
        <v>80</v>
      </c>
      <c r="H3" s="97">
        <v>1</v>
      </c>
      <c r="I3" s="97">
        <v>80</v>
      </c>
      <c r="J3" s="97">
        <f>G3+E3+I3</f>
        <v>204</v>
      </c>
      <c r="K3" s="99">
        <v>2</v>
      </c>
    </row>
    <row r="4" spans="1:11">
      <c r="A4" s="131" t="str">
        <f t="shared" si="0"/>
        <v>BacílkováLenka</v>
      </c>
      <c r="B4" s="119" t="s">
        <v>14</v>
      </c>
      <c r="C4" s="119" t="s">
        <v>13</v>
      </c>
      <c r="D4" s="119" t="s">
        <v>755</v>
      </c>
      <c r="E4" s="118">
        <v>44</v>
      </c>
      <c r="F4" s="98">
        <v>6</v>
      </c>
      <c r="G4" s="97">
        <v>78</v>
      </c>
      <c r="H4" s="97">
        <v>2</v>
      </c>
      <c r="I4" s="97">
        <v>75</v>
      </c>
      <c r="J4" s="97">
        <f>G4+E4+I4</f>
        <v>197</v>
      </c>
      <c r="K4" s="99">
        <v>3</v>
      </c>
    </row>
    <row r="5" spans="1:11">
      <c r="A5" s="131" t="str">
        <f t="shared" si="0"/>
        <v>NedorostováTereza</v>
      </c>
      <c r="B5" s="119" t="s">
        <v>75</v>
      </c>
      <c r="C5" s="119" t="s">
        <v>492</v>
      </c>
      <c r="D5" s="119" t="s">
        <v>748</v>
      </c>
      <c r="E5" s="118">
        <v>52</v>
      </c>
      <c r="F5" s="116">
        <v>3</v>
      </c>
      <c r="G5" s="97">
        <v>90</v>
      </c>
      <c r="H5" s="97">
        <v>30</v>
      </c>
      <c r="I5" s="97">
        <v>40</v>
      </c>
      <c r="J5" s="97">
        <f>G5+E5+I5</f>
        <v>182</v>
      </c>
      <c r="K5" s="99">
        <v>4</v>
      </c>
    </row>
    <row r="6" spans="1:11">
      <c r="A6" s="131" t="str">
        <f t="shared" si="0"/>
        <v>MatouškováMarkéta</v>
      </c>
      <c r="B6" s="119" t="s">
        <v>58</v>
      </c>
      <c r="C6" s="119" t="s">
        <v>59</v>
      </c>
      <c r="D6" s="119" t="s">
        <v>748</v>
      </c>
      <c r="E6" s="118">
        <v>31</v>
      </c>
      <c r="F6" s="116">
        <v>11</v>
      </c>
      <c r="G6" s="97">
        <v>68</v>
      </c>
      <c r="H6" s="97">
        <v>1</v>
      </c>
      <c r="I6" s="97">
        <v>80</v>
      </c>
      <c r="J6" s="97">
        <f>G6+E6+I6</f>
        <v>179</v>
      </c>
      <c r="K6" s="99">
        <v>5</v>
      </c>
    </row>
    <row r="7" spans="1:11">
      <c r="A7" s="131" t="str">
        <f t="shared" si="0"/>
        <v>DrobnáJana</v>
      </c>
      <c r="B7" s="119" t="s">
        <v>128</v>
      </c>
      <c r="C7" s="119" t="s">
        <v>402</v>
      </c>
      <c r="D7" s="119" t="s">
        <v>755</v>
      </c>
      <c r="E7" s="118">
        <v>0</v>
      </c>
      <c r="F7" s="98">
        <v>7</v>
      </c>
      <c r="G7" s="97">
        <v>76</v>
      </c>
      <c r="H7" s="97">
        <v>2</v>
      </c>
      <c r="I7" s="97">
        <v>75</v>
      </c>
      <c r="J7" s="97">
        <f>G7+E7+I7</f>
        <v>151</v>
      </c>
      <c r="K7" s="99">
        <v>6</v>
      </c>
    </row>
    <row r="8" spans="1:11">
      <c r="A8" s="131" t="str">
        <f t="shared" si="0"/>
        <v>HubínkováMarkéta</v>
      </c>
      <c r="B8" s="119" t="s">
        <v>58</v>
      </c>
      <c r="C8" s="119" t="s">
        <v>498</v>
      </c>
      <c r="D8" s="119" t="s">
        <v>748</v>
      </c>
      <c r="E8" s="118">
        <v>0</v>
      </c>
      <c r="F8" s="116">
        <v>4</v>
      </c>
      <c r="G8" s="97">
        <v>85</v>
      </c>
      <c r="H8" s="97">
        <v>5</v>
      </c>
      <c r="I8" s="97">
        <v>60</v>
      </c>
      <c r="J8" s="97">
        <f>G8+E8+I8</f>
        <v>145</v>
      </c>
      <c r="K8" s="99">
        <v>7</v>
      </c>
    </row>
    <row r="9" spans="1:11">
      <c r="A9" s="131" t="str">
        <f t="shared" si="0"/>
        <v>OttováIvana</v>
      </c>
      <c r="B9" s="119" t="s">
        <v>456</v>
      </c>
      <c r="C9" s="119" t="s">
        <v>496</v>
      </c>
      <c r="D9" s="119" t="s">
        <v>755</v>
      </c>
      <c r="E9" s="118">
        <v>0</v>
      </c>
      <c r="F9" s="98">
        <v>11</v>
      </c>
      <c r="G9" s="97">
        <v>68</v>
      </c>
      <c r="H9" s="97">
        <v>9</v>
      </c>
      <c r="I9" s="97">
        <v>72</v>
      </c>
      <c r="J9" s="97">
        <f>G9+E9+I9</f>
        <v>140</v>
      </c>
      <c r="K9" s="99">
        <v>8</v>
      </c>
    </row>
    <row r="10" spans="1:11">
      <c r="A10" s="131" t="str">
        <f t="shared" si="0"/>
        <v>SýkorováRadka</v>
      </c>
      <c r="B10" s="119" t="s">
        <v>109</v>
      </c>
      <c r="C10" s="119" t="s">
        <v>798</v>
      </c>
      <c r="D10" s="119" t="s">
        <v>748</v>
      </c>
      <c r="E10" s="118">
        <v>60</v>
      </c>
      <c r="F10" s="116">
        <v>5</v>
      </c>
      <c r="G10" s="97">
        <v>80</v>
      </c>
      <c r="I10" s="97">
        <v>0</v>
      </c>
      <c r="J10" s="97">
        <f>G10+E10+I10</f>
        <v>140</v>
      </c>
      <c r="K10" s="99">
        <v>8</v>
      </c>
    </row>
    <row r="11" spans="1:11">
      <c r="A11" s="131" t="str">
        <f t="shared" si="0"/>
        <v>FlašarováNikol</v>
      </c>
      <c r="B11" s="119" t="s">
        <v>512</v>
      </c>
      <c r="C11" s="119" t="s">
        <v>513</v>
      </c>
      <c r="D11" s="119" t="s">
        <v>748</v>
      </c>
      <c r="E11" s="118">
        <v>0</v>
      </c>
      <c r="F11" s="116">
        <v>6</v>
      </c>
      <c r="G11" s="97">
        <v>78</v>
      </c>
      <c r="H11" s="97">
        <v>27</v>
      </c>
      <c r="I11" s="97">
        <v>43</v>
      </c>
      <c r="J11" s="97">
        <f>G11+E11+I11</f>
        <v>121</v>
      </c>
      <c r="K11" s="99">
        <v>10</v>
      </c>
    </row>
    <row r="12" spans="1:11">
      <c r="A12" s="131" t="str">
        <f t="shared" si="0"/>
        <v>FlašarováKarolína</v>
      </c>
      <c r="B12" s="119" t="s">
        <v>447</v>
      </c>
      <c r="C12" s="119" t="s">
        <v>513</v>
      </c>
      <c r="D12" s="119" t="s">
        <v>748</v>
      </c>
      <c r="E12" s="118">
        <v>0</v>
      </c>
      <c r="F12" s="116">
        <v>13</v>
      </c>
      <c r="G12" s="97">
        <v>64</v>
      </c>
      <c r="H12" s="97">
        <v>26</v>
      </c>
      <c r="I12" s="97">
        <v>44</v>
      </c>
      <c r="J12" s="97">
        <f>G12+E12+I12</f>
        <v>108</v>
      </c>
      <c r="K12" s="99">
        <v>11</v>
      </c>
    </row>
    <row r="13" spans="1:11">
      <c r="A13" s="131" t="str">
        <f t="shared" si="0"/>
        <v>KřivánkováPetra</v>
      </c>
      <c r="B13" s="97" t="s">
        <v>70</v>
      </c>
      <c r="C13" s="97" t="s">
        <v>309</v>
      </c>
      <c r="H13" s="97">
        <v>1</v>
      </c>
      <c r="I13" s="97">
        <v>100</v>
      </c>
      <c r="J13" s="97">
        <f>G13+E13+I13</f>
        <v>100</v>
      </c>
      <c r="K13" s="99">
        <v>12</v>
      </c>
    </row>
    <row r="14" spans="1:11">
      <c r="A14" s="131" t="str">
        <f t="shared" si="0"/>
        <v>PorazilováMichaela</v>
      </c>
      <c r="B14" s="119" t="s">
        <v>60</v>
      </c>
      <c r="C14" s="119" t="s">
        <v>797</v>
      </c>
      <c r="D14" s="119" t="s">
        <v>748</v>
      </c>
      <c r="E14" s="118">
        <v>0</v>
      </c>
      <c r="F14" s="116">
        <v>1</v>
      </c>
      <c r="G14" s="97">
        <v>100</v>
      </c>
      <c r="I14" s="97">
        <v>0</v>
      </c>
      <c r="J14" s="97">
        <f>G14+E14+I14</f>
        <v>100</v>
      </c>
      <c r="K14" s="99">
        <v>12</v>
      </c>
    </row>
    <row r="15" spans="1:11">
      <c r="A15" s="131" t="str">
        <f t="shared" si="0"/>
        <v>MatouškováHana</v>
      </c>
      <c r="B15" s="119" t="s">
        <v>77</v>
      </c>
      <c r="C15" s="119" t="s">
        <v>59</v>
      </c>
      <c r="D15" s="119" t="s">
        <v>755</v>
      </c>
      <c r="E15" s="118">
        <v>27</v>
      </c>
      <c r="F15" s="98">
        <v>10</v>
      </c>
      <c r="G15" s="97">
        <v>70</v>
      </c>
      <c r="I15" s="97">
        <v>0</v>
      </c>
      <c r="J15" s="97">
        <f>G15+E15+I15</f>
        <v>97</v>
      </c>
      <c r="K15" s="99">
        <v>14</v>
      </c>
    </row>
    <row r="16" spans="1:11">
      <c r="A16" s="131" t="str">
        <f t="shared" si="0"/>
        <v>MajerováJana</v>
      </c>
      <c r="B16" s="97" t="s">
        <v>128</v>
      </c>
      <c r="C16" s="97" t="s">
        <v>358</v>
      </c>
      <c r="H16" s="97">
        <v>2</v>
      </c>
      <c r="I16" s="97">
        <v>95</v>
      </c>
      <c r="J16" s="97">
        <f>G16+E16+I16</f>
        <v>95</v>
      </c>
      <c r="K16" s="99">
        <v>15</v>
      </c>
    </row>
    <row r="17" spans="1:11">
      <c r="A17" s="131" t="str">
        <f t="shared" si="0"/>
        <v>MarešováIveta</v>
      </c>
      <c r="B17" s="119" t="s">
        <v>765</v>
      </c>
      <c r="C17" s="119" t="s">
        <v>333</v>
      </c>
      <c r="D17" s="119" t="s">
        <v>748</v>
      </c>
      <c r="E17" s="118">
        <v>0</v>
      </c>
      <c r="F17" s="116">
        <v>2</v>
      </c>
      <c r="G17" s="97">
        <v>95</v>
      </c>
      <c r="I17" s="97">
        <v>0</v>
      </c>
      <c r="J17" s="97">
        <f>G17+E17+I17</f>
        <v>95</v>
      </c>
      <c r="K17" s="99">
        <v>15</v>
      </c>
    </row>
    <row r="18" spans="1:11">
      <c r="A18" s="131" t="str">
        <f t="shared" si="0"/>
        <v>PlotzerováAdriana</v>
      </c>
      <c r="B18" s="97" t="s">
        <v>327</v>
      </c>
      <c r="C18" s="97" t="s">
        <v>328</v>
      </c>
      <c r="H18" s="97">
        <v>2</v>
      </c>
      <c r="I18" s="97">
        <v>95</v>
      </c>
      <c r="J18" s="97">
        <f>G18+E18+I18</f>
        <v>95</v>
      </c>
      <c r="K18" s="99">
        <v>15</v>
      </c>
    </row>
    <row r="19" spans="1:11">
      <c r="A19" s="131" t="str">
        <f t="shared" si="0"/>
        <v>PunčochářováDita</v>
      </c>
      <c r="B19" s="119" t="s">
        <v>779</v>
      </c>
      <c r="C19" s="119" t="s">
        <v>796</v>
      </c>
      <c r="D19" s="119" t="s">
        <v>755</v>
      </c>
      <c r="E19" s="118">
        <v>0</v>
      </c>
      <c r="F19" s="98">
        <v>2</v>
      </c>
      <c r="G19" s="97">
        <v>95</v>
      </c>
      <c r="I19" s="97">
        <v>0</v>
      </c>
      <c r="J19" s="97">
        <f>G19+E19+I19</f>
        <v>95</v>
      </c>
      <c r="K19" s="99">
        <v>15</v>
      </c>
    </row>
    <row r="20" spans="1:11">
      <c r="A20" s="131" t="str">
        <f t="shared" si="0"/>
        <v>PajkrtováMichaela</v>
      </c>
      <c r="B20" s="97" t="s">
        <v>60</v>
      </c>
      <c r="C20" s="97" t="s">
        <v>400</v>
      </c>
      <c r="H20" s="97">
        <v>3</v>
      </c>
      <c r="I20" s="97">
        <v>90</v>
      </c>
      <c r="J20" s="97">
        <f>G20+E20+I20</f>
        <v>90</v>
      </c>
      <c r="K20" s="99">
        <v>19</v>
      </c>
    </row>
    <row r="21" spans="1:11">
      <c r="A21" s="131" t="str">
        <f t="shared" si="0"/>
        <v>ŘíhováIvana</v>
      </c>
      <c r="B21" s="97" t="s">
        <v>456</v>
      </c>
      <c r="C21" s="97" t="s">
        <v>457</v>
      </c>
      <c r="H21" s="97">
        <v>3</v>
      </c>
      <c r="I21" s="97">
        <v>90</v>
      </c>
      <c r="J21" s="97">
        <f>G21+E21+I21</f>
        <v>90</v>
      </c>
      <c r="K21" s="99">
        <v>19</v>
      </c>
    </row>
    <row r="22" spans="1:11">
      <c r="A22" s="131" t="str">
        <f t="shared" si="0"/>
        <v>TepláJana</v>
      </c>
      <c r="B22" s="119" t="s">
        <v>128</v>
      </c>
      <c r="C22" s="119" t="s">
        <v>561</v>
      </c>
      <c r="D22" s="119" t="s">
        <v>755</v>
      </c>
      <c r="E22" s="118">
        <v>0</v>
      </c>
      <c r="F22" s="98">
        <v>3</v>
      </c>
      <c r="G22" s="97">
        <v>90</v>
      </c>
      <c r="I22" s="97">
        <v>0</v>
      </c>
      <c r="J22" s="97">
        <f>G22+E22+I22</f>
        <v>90</v>
      </c>
      <c r="K22" s="99">
        <v>19</v>
      </c>
    </row>
    <row r="23" spans="1:11">
      <c r="A23" s="131" t="str">
        <f t="shared" si="0"/>
        <v>HrbkováJiřina</v>
      </c>
      <c r="B23" s="119" t="s">
        <v>523</v>
      </c>
      <c r="C23" s="119" t="s">
        <v>795</v>
      </c>
      <c r="D23" s="119" t="s">
        <v>755</v>
      </c>
      <c r="E23" s="118">
        <v>20</v>
      </c>
      <c r="F23" s="98">
        <v>12</v>
      </c>
      <c r="G23" s="97">
        <v>66</v>
      </c>
      <c r="I23" s="97">
        <v>0</v>
      </c>
      <c r="J23" s="97">
        <f>G23+E23+I23</f>
        <v>86</v>
      </c>
      <c r="K23" s="99">
        <v>22</v>
      </c>
    </row>
    <row r="24" spans="1:11">
      <c r="A24" s="131" t="str">
        <f t="shared" si="0"/>
        <v>BečanováSoňa</v>
      </c>
      <c r="B24" s="119" t="s">
        <v>794</v>
      </c>
      <c r="C24" s="119" t="s">
        <v>793</v>
      </c>
      <c r="D24" s="119" t="s">
        <v>755</v>
      </c>
      <c r="E24" s="118">
        <v>0</v>
      </c>
      <c r="F24" s="98">
        <v>4</v>
      </c>
      <c r="G24" s="97">
        <v>85</v>
      </c>
      <c r="I24" s="97">
        <v>0</v>
      </c>
      <c r="J24" s="97">
        <f>G24+E24+I24</f>
        <v>85</v>
      </c>
      <c r="K24" s="99">
        <v>23</v>
      </c>
    </row>
    <row r="25" spans="1:11">
      <c r="A25" s="131" t="str">
        <f t="shared" si="0"/>
        <v>LesováMarkéta</v>
      </c>
      <c r="B25" s="97" t="s">
        <v>58</v>
      </c>
      <c r="C25" s="97" t="s">
        <v>506</v>
      </c>
      <c r="H25" s="97">
        <v>4</v>
      </c>
      <c r="I25" s="97">
        <v>85</v>
      </c>
      <c r="J25" s="97">
        <f>G25+E25+I25</f>
        <v>85</v>
      </c>
      <c r="K25" s="99">
        <v>23</v>
      </c>
    </row>
    <row r="26" spans="1:11">
      <c r="A26" s="131" t="str">
        <f t="shared" si="0"/>
        <v>KocsisováMonika</v>
      </c>
      <c r="B26" s="119" t="s">
        <v>361</v>
      </c>
      <c r="C26" s="119" t="s">
        <v>792</v>
      </c>
      <c r="D26" s="119" t="s">
        <v>755</v>
      </c>
      <c r="E26" s="118">
        <v>22</v>
      </c>
      <c r="F26" s="98">
        <v>15</v>
      </c>
      <c r="G26" s="97">
        <v>60</v>
      </c>
      <c r="I26" s="97">
        <v>0</v>
      </c>
      <c r="J26" s="97">
        <f>G26+E26+I26</f>
        <v>82</v>
      </c>
      <c r="K26" s="99">
        <v>25</v>
      </c>
    </row>
    <row r="27" spans="1:11">
      <c r="A27" s="131" t="str">
        <f t="shared" si="0"/>
        <v>HiřmanováKlára</v>
      </c>
      <c r="B27" s="97" t="s">
        <v>185</v>
      </c>
      <c r="C27" s="97" t="s">
        <v>365</v>
      </c>
      <c r="H27" s="97">
        <v>1</v>
      </c>
      <c r="I27" s="97">
        <v>80</v>
      </c>
      <c r="J27" s="97">
        <f>G27+E27+I27</f>
        <v>80</v>
      </c>
      <c r="K27" s="99">
        <v>26</v>
      </c>
    </row>
    <row r="28" spans="1:11">
      <c r="A28" s="131" t="str">
        <f t="shared" si="0"/>
        <v>HourovaMichaela</v>
      </c>
      <c r="B28" s="97" t="s">
        <v>60</v>
      </c>
      <c r="C28" s="97" t="s">
        <v>216</v>
      </c>
      <c r="H28" s="97">
        <v>5</v>
      </c>
      <c r="I28" s="97">
        <v>80</v>
      </c>
      <c r="J28" s="97">
        <f>G28+E28+I28</f>
        <v>80</v>
      </c>
      <c r="K28" s="99">
        <v>26</v>
      </c>
    </row>
    <row r="29" spans="1:11">
      <c r="A29" s="131" t="str">
        <f t="shared" si="0"/>
        <v>KrejčíkováHelena</v>
      </c>
      <c r="B29" s="97" t="s">
        <v>187</v>
      </c>
      <c r="C29" s="97" t="s">
        <v>510</v>
      </c>
      <c r="H29" s="97">
        <v>1</v>
      </c>
      <c r="I29" s="97">
        <v>80</v>
      </c>
      <c r="J29" s="97">
        <f>G29+E29+I29</f>
        <v>80</v>
      </c>
      <c r="K29" s="99">
        <v>26</v>
      </c>
    </row>
    <row r="30" spans="1:11">
      <c r="A30" s="131" t="str">
        <f t="shared" si="0"/>
        <v>PolakovaKaterina</v>
      </c>
      <c r="B30" s="119" t="s">
        <v>294</v>
      </c>
      <c r="C30" s="119" t="s">
        <v>791</v>
      </c>
      <c r="D30" s="119" t="s">
        <v>755</v>
      </c>
      <c r="E30" s="118">
        <v>0</v>
      </c>
      <c r="F30" s="98">
        <v>5</v>
      </c>
      <c r="G30" s="97">
        <v>80</v>
      </c>
      <c r="I30" s="97">
        <v>0</v>
      </c>
      <c r="J30" s="97">
        <f>G30+E30+I30</f>
        <v>80</v>
      </c>
      <c r="K30" s="99">
        <v>26</v>
      </c>
    </row>
    <row r="31" spans="1:11">
      <c r="A31" s="131" t="str">
        <f t="shared" si="0"/>
        <v>TaškeIva</v>
      </c>
      <c r="B31" s="97" t="s">
        <v>508</v>
      </c>
      <c r="C31" s="97" t="s">
        <v>509</v>
      </c>
      <c r="H31" s="97">
        <v>1</v>
      </c>
      <c r="I31" s="97">
        <v>80</v>
      </c>
      <c r="J31" s="97">
        <f>G31+E31+I31</f>
        <v>80</v>
      </c>
      <c r="K31" s="99">
        <v>26</v>
      </c>
    </row>
    <row r="32" spans="1:11">
      <c r="A32" s="131" t="str">
        <f t="shared" si="0"/>
        <v>VoráčováLenka</v>
      </c>
      <c r="B32" s="97" t="s">
        <v>14</v>
      </c>
      <c r="C32" s="97" t="s">
        <v>340</v>
      </c>
      <c r="H32" s="97">
        <v>5</v>
      </c>
      <c r="I32" s="97">
        <v>80</v>
      </c>
      <c r="J32" s="97">
        <f>G32+E32+I32</f>
        <v>80</v>
      </c>
      <c r="K32" s="99">
        <v>26</v>
      </c>
    </row>
    <row r="33" spans="1:11">
      <c r="A33" s="131" t="str">
        <f t="shared" si="0"/>
        <v>BrabcováMartina</v>
      </c>
      <c r="B33" s="97" t="s">
        <v>80</v>
      </c>
      <c r="C33" s="97" t="s">
        <v>470</v>
      </c>
      <c r="H33" s="97">
        <v>6</v>
      </c>
      <c r="I33" s="97">
        <v>78</v>
      </c>
      <c r="J33" s="97">
        <f>G33+E33+I33</f>
        <v>78</v>
      </c>
      <c r="K33" s="99">
        <v>32</v>
      </c>
    </row>
    <row r="34" spans="1:11">
      <c r="A34" s="131" t="str">
        <f t="shared" si="0"/>
        <v>VašákováMarta</v>
      </c>
      <c r="B34" s="97" t="s">
        <v>343</v>
      </c>
      <c r="C34" s="97" t="s">
        <v>344</v>
      </c>
      <c r="H34" s="97">
        <v>6</v>
      </c>
      <c r="I34" s="97">
        <v>78</v>
      </c>
      <c r="J34" s="97">
        <f>G34+E34+I34</f>
        <v>78</v>
      </c>
      <c r="K34" s="99">
        <v>32</v>
      </c>
    </row>
    <row r="35" spans="1:11">
      <c r="A35" s="131" t="str">
        <f t="shared" si="0"/>
        <v>ChvátalováVeronika</v>
      </c>
      <c r="B35" s="97" t="s">
        <v>47</v>
      </c>
      <c r="C35" s="97" t="s">
        <v>347</v>
      </c>
      <c r="H35" s="97">
        <v>7</v>
      </c>
      <c r="I35" s="97">
        <v>76</v>
      </c>
      <c r="J35" s="97">
        <f>G35+E35+I35</f>
        <v>76</v>
      </c>
      <c r="K35" s="99">
        <v>34</v>
      </c>
    </row>
    <row r="36" spans="1:11">
      <c r="A36" s="131" t="str">
        <f t="shared" si="0"/>
        <v>KotěšovcováAnna</v>
      </c>
      <c r="B36" s="119" t="s">
        <v>265</v>
      </c>
      <c r="C36" s="119" t="s">
        <v>790</v>
      </c>
      <c r="D36" s="119" t="s">
        <v>748</v>
      </c>
      <c r="E36" s="118">
        <v>0</v>
      </c>
      <c r="F36" s="116">
        <v>7</v>
      </c>
      <c r="G36" s="97">
        <v>76</v>
      </c>
      <c r="I36" s="97">
        <v>0</v>
      </c>
      <c r="J36" s="97">
        <f>G36+E36+I36</f>
        <v>76</v>
      </c>
      <c r="K36" s="99">
        <v>34</v>
      </c>
    </row>
    <row r="37" spans="1:11">
      <c r="A37" s="131" t="str">
        <f t="shared" si="0"/>
        <v xml:space="preserve">LeškováZuzi </v>
      </c>
      <c r="B37" s="97" t="s">
        <v>528</v>
      </c>
      <c r="C37" s="97" t="s">
        <v>529</v>
      </c>
      <c r="H37" s="97">
        <v>7</v>
      </c>
      <c r="I37" s="97">
        <v>76</v>
      </c>
      <c r="J37" s="97">
        <f>G37+E37+I37</f>
        <v>76</v>
      </c>
      <c r="K37" s="99">
        <v>34</v>
      </c>
    </row>
    <row r="38" spans="1:11">
      <c r="A38" s="131" t="str">
        <f t="shared" si="0"/>
        <v>HausmannováKlára</v>
      </c>
      <c r="B38" s="97" t="s">
        <v>185</v>
      </c>
      <c r="C38" s="97" t="s">
        <v>186</v>
      </c>
      <c r="H38" s="97">
        <v>2</v>
      </c>
      <c r="I38" s="97">
        <v>75</v>
      </c>
      <c r="J38" s="97">
        <f>G38+E38+I38</f>
        <v>75</v>
      </c>
      <c r="K38" s="99">
        <v>37</v>
      </c>
    </row>
    <row r="39" spans="1:11">
      <c r="A39" s="131" t="str">
        <f t="shared" si="0"/>
        <v>KotěšovcováPavla</v>
      </c>
      <c r="B39" s="119" t="s">
        <v>417</v>
      </c>
      <c r="C39" s="119" t="s">
        <v>790</v>
      </c>
      <c r="D39" s="119" t="s">
        <v>770</v>
      </c>
      <c r="E39" s="118">
        <v>0</v>
      </c>
      <c r="F39" s="116">
        <v>2</v>
      </c>
      <c r="G39" s="97">
        <v>75</v>
      </c>
      <c r="I39" s="97">
        <v>0</v>
      </c>
      <c r="J39" s="97">
        <f>G39+E39+I39</f>
        <v>75</v>
      </c>
      <c r="K39" s="99">
        <v>37</v>
      </c>
    </row>
    <row r="40" spans="1:11">
      <c r="A40" s="131" t="str">
        <f t="shared" si="0"/>
        <v>TrčkováHelena</v>
      </c>
      <c r="B40" s="97" t="s">
        <v>187</v>
      </c>
      <c r="C40" s="97" t="s">
        <v>188</v>
      </c>
      <c r="H40" s="97">
        <v>2</v>
      </c>
      <c r="I40" s="97">
        <v>75</v>
      </c>
      <c r="J40" s="97">
        <f>G40+E40+I40</f>
        <v>75</v>
      </c>
      <c r="K40" s="99">
        <v>37</v>
      </c>
    </row>
    <row r="41" spans="1:11">
      <c r="A41" s="131" t="str">
        <f t="shared" si="0"/>
        <v>DobiasovaSarka</v>
      </c>
      <c r="B41" s="119" t="s">
        <v>788</v>
      </c>
      <c r="C41" s="119" t="s">
        <v>787</v>
      </c>
      <c r="D41" s="119" t="s">
        <v>755</v>
      </c>
      <c r="E41" s="118">
        <v>0</v>
      </c>
      <c r="F41" s="98">
        <v>8</v>
      </c>
      <c r="G41" s="97">
        <v>74</v>
      </c>
      <c r="I41" s="97">
        <v>0</v>
      </c>
      <c r="J41" s="97">
        <f>G41+E41+I41</f>
        <v>74</v>
      </c>
      <c r="K41" s="99">
        <v>40</v>
      </c>
    </row>
    <row r="42" spans="1:11">
      <c r="A42" s="131" t="str">
        <f t="shared" si="0"/>
        <v>FišerováBarbora</v>
      </c>
      <c r="B42" s="119" t="s">
        <v>629</v>
      </c>
      <c r="C42" s="119" t="s">
        <v>789</v>
      </c>
      <c r="D42" s="119" t="s">
        <v>748</v>
      </c>
      <c r="E42" s="118">
        <v>0</v>
      </c>
      <c r="F42" s="116">
        <v>8</v>
      </c>
      <c r="G42" s="97">
        <v>74</v>
      </c>
      <c r="I42" s="97">
        <v>0</v>
      </c>
      <c r="J42" s="97">
        <f>G42+E42+I42</f>
        <v>74</v>
      </c>
      <c r="K42" s="99">
        <v>40</v>
      </c>
    </row>
    <row r="43" spans="1:11">
      <c r="A43" s="131" t="str">
        <f t="shared" si="0"/>
        <v>SábelováMichaela</v>
      </c>
      <c r="B43" s="97" t="s">
        <v>60</v>
      </c>
      <c r="C43" s="97" t="s">
        <v>375</v>
      </c>
      <c r="H43" s="97">
        <v>8</v>
      </c>
      <c r="I43" s="97">
        <v>74</v>
      </c>
      <c r="J43" s="97">
        <f>G43+E43+I43</f>
        <v>74</v>
      </c>
      <c r="K43" s="99">
        <v>40</v>
      </c>
    </row>
    <row r="44" spans="1:11">
      <c r="A44" s="131" t="str">
        <f t="shared" si="0"/>
        <v>ŠubertováPetra</v>
      </c>
      <c r="B44" s="97" t="s">
        <v>70</v>
      </c>
      <c r="C44" s="97" t="s">
        <v>468</v>
      </c>
      <c r="H44" s="97">
        <v>8</v>
      </c>
      <c r="I44" s="97">
        <v>74</v>
      </c>
      <c r="J44" s="97">
        <f>G44+E44+I44</f>
        <v>74</v>
      </c>
      <c r="K44" s="99">
        <v>40</v>
      </c>
    </row>
    <row r="45" spans="1:11">
      <c r="A45" s="131" t="str">
        <f t="shared" si="0"/>
        <v>SvobodováKamila</v>
      </c>
      <c r="B45" s="119" t="s">
        <v>99</v>
      </c>
      <c r="C45" s="119" t="s">
        <v>638</v>
      </c>
      <c r="D45" s="119" t="s">
        <v>748</v>
      </c>
      <c r="E45" s="118">
        <v>25</v>
      </c>
      <c r="F45" s="116">
        <v>22</v>
      </c>
      <c r="G45" s="97">
        <v>48</v>
      </c>
      <c r="I45" s="97">
        <v>0</v>
      </c>
      <c r="J45" s="97">
        <f>G45+E45+I45</f>
        <v>73</v>
      </c>
      <c r="K45" s="99">
        <v>44</v>
      </c>
    </row>
    <row r="46" spans="1:11">
      <c r="A46" s="131" t="str">
        <f t="shared" si="0"/>
        <v>BartošováLucie</v>
      </c>
      <c r="B46" s="97" t="s">
        <v>93</v>
      </c>
      <c r="C46" s="97" t="s">
        <v>94</v>
      </c>
      <c r="H46" s="97">
        <v>9</v>
      </c>
      <c r="I46" s="97">
        <v>72</v>
      </c>
      <c r="J46" s="97">
        <f>G46+E46+I46</f>
        <v>72</v>
      </c>
      <c r="K46" s="99">
        <v>45</v>
      </c>
    </row>
    <row r="47" spans="1:11">
      <c r="A47" s="131" t="str">
        <f t="shared" si="0"/>
        <v>BuzkovaKateřina</v>
      </c>
      <c r="B47" s="119" t="s">
        <v>253</v>
      </c>
      <c r="C47" s="119" t="s">
        <v>786</v>
      </c>
      <c r="D47" s="119" t="s">
        <v>748</v>
      </c>
      <c r="E47" s="118">
        <v>0</v>
      </c>
      <c r="F47" s="116">
        <v>9</v>
      </c>
      <c r="G47" s="97">
        <v>72</v>
      </c>
      <c r="I47" s="97">
        <v>0</v>
      </c>
      <c r="J47" s="97">
        <f>G47+E47+I47</f>
        <v>72</v>
      </c>
      <c r="K47" s="99">
        <v>45</v>
      </c>
    </row>
    <row r="48" spans="1:11">
      <c r="A48" s="131" t="str">
        <f t="shared" si="0"/>
        <v>ŠvejdováJitka</v>
      </c>
      <c r="B48" s="119" t="s">
        <v>56</v>
      </c>
      <c r="C48" s="119" t="s">
        <v>785</v>
      </c>
      <c r="D48" s="119" t="s">
        <v>755</v>
      </c>
      <c r="E48" s="118">
        <v>0</v>
      </c>
      <c r="F48" s="98">
        <v>9</v>
      </c>
      <c r="G48" s="97">
        <v>72</v>
      </c>
      <c r="I48" s="97">
        <v>0</v>
      </c>
      <c r="J48" s="97">
        <f>G48+E48+I48</f>
        <v>72</v>
      </c>
      <c r="K48" s="99">
        <v>45</v>
      </c>
    </row>
    <row r="49" spans="1:11">
      <c r="A49" s="131" t="str">
        <f t="shared" si="0"/>
        <v>ČepováDenisa</v>
      </c>
      <c r="B49" s="97" t="s">
        <v>173</v>
      </c>
      <c r="C49" s="97" t="s">
        <v>422</v>
      </c>
      <c r="H49" s="97">
        <v>3</v>
      </c>
      <c r="I49" s="97">
        <v>70</v>
      </c>
      <c r="J49" s="97">
        <f>G49+E49+I49</f>
        <v>70</v>
      </c>
      <c r="K49" s="99">
        <v>48</v>
      </c>
    </row>
    <row r="50" spans="1:11">
      <c r="A50" s="131" t="str">
        <f t="shared" si="0"/>
        <v>ČepováDaniela</v>
      </c>
      <c r="B50" s="97" t="s">
        <v>423</v>
      </c>
      <c r="C50" s="97" t="s">
        <v>422</v>
      </c>
      <c r="H50" s="97">
        <v>3</v>
      </c>
      <c r="I50" s="97">
        <v>70</v>
      </c>
      <c r="J50" s="97">
        <f>G50+E50+I50</f>
        <v>70</v>
      </c>
      <c r="K50" s="99">
        <v>48</v>
      </c>
    </row>
    <row r="51" spans="1:11">
      <c r="A51" s="131" t="str">
        <f t="shared" si="0"/>
        <v>ChaloupkováHana</v>
      </c>
      <c r="B51" s="119" t="s">
        <v>77</v>
      </c>
      <c r="C51" s="119" t="s">
        <v>784</v>
      </c>
      <c r="D51" s="119" t="s">
        <v>770</v>
      </c>
      <c r="E51" s="118">
        <v>0</v>
      </c>
      <c r="F51" s="116">
        <v>3</v>
      </c>
      <c r="G51" s="97">
        <v>70</v>
      </c>
      <c r="I51" s="97">
        <v>0</v>
      </c>
      <c r="J51" s="97">
        <f>G51+E51+I51</f>
        <v>70</v>
      </c>
      <c r="K51" s="99">
        <v>48</v>
      </c>
    </row>
    <row r="52" spans="1:11">
      <c r="A52" s="131" t="str">
        <f t="shared" si="0"/>
        <v>HladkáJana</v>
      </c>
      <c r="B52" s="97" t="s">
        <v>128</v>
      </c>
      <c r="C52" s="97" t="s">
        <v>129</v>
      </c>
      <c r="H52" s="97">
        <v>3</v>
      </c>
      <c r="I52" s="97">
        <v>70</v>
      </c>
      <c r="J52" s="97">
        <f>G52+E52+I52</f>
        <v>70</v>
      </c>
      <c r="K52" s="99">
        <v>48</v>
      </c>
    </row>
    <row r="53" spans="1:11">
      <c r="A53" s="131" t="str">
        <f t="shared" si="0"/>
        <v>JiřištováZuzana</v>
      </c>
      <c r="B53" s="97" t="s">
        <v>222</v>
      </c>
      <c r="C53" s="97" t="s">
        <v>241</v>
      </c>
      <c r="H53" s="97">
        <v>10</v>
      </c>
      <c r="I53" s="97">
        <v>70</v>
      </c>
      <c r="J53" s="97">
        <f>G53+E53+I53</f>
        <v>70</v>
      </c>
      <c r="K53" s="99">
        <v>48</v>
      </c>
    </row>
    <row r="54" spans="1:11">
      <c r="A54" s="131" t="str">
        <f t="shared" si="0"/>
        <v>MarkováPetra</v>
      </c>
      <c r="B54" s="97" t="s">
        <v>70</v>
      </c>
      <c r="C54" s="97" t="s">
        <v>130</v>
      </c>
      <c r="H54" s="97">
        <v>3</v>
      </c>
      <c r="I54" s="97">
        <v>70</v>
      </c>
      <c r="J54" s="97">
        <f>G54+E54+I54</f>
        <v>70</v>
      </c>
      <c r="K54" s="99">
        <v>48</v>
      </c>
    </row>
    <row r="55" spans="1:11">
      <c r="A55" s="131" t="str">
        <f t="shared" si="0"/>
        <v>PathyováMichaela</v>
      </c>
      <c r="B55" s="97" t="s">
        <v>60</v>
      </c>
      <c r="C55" s="97" t="s">
        <v>429</v>
      </c>
      <c r="H55" s="97">
        <v>10</v>
      </c>
      <c r="I55" s="97">
        <v>70</v>
      </c>
      <c r="J55" s="97">
        <f>G55+E55+I55</f>
        <v>70</v>
      </c>
      <c r="K55" s="99">
        <v>48</v>
      </c>
    </row>
    <row r="56" spans="1:11">
      <c r="A56" s="131" t="str">
        <f t="shared" si="0"/>
        <v>TrojanováŠárka</v>
      </c>
      <c r="B56" s="119" t="s">
        <v>783</v>
      </c>
      <c r="C56" s="119" t="s">
        <v>782</v>
      </c>
      <c r="D56" s="119" t="s">
        <v>748</v>
      </c>
      <c r="E56" s="118">
        <v>0</v>
      </c>
      <c r="F56" s="116">
        <v>10</v>
      </c>
      <c r="G56" s="97">
        <v>70</v>
      </c>
      <c r="I56" s="97">
        <v>0</v>
      </c>
      <c r="J56" s="97">
        <f>G56+E56+I56</f>
        <v>70</v>
      </c>
      <c r="K56" s="99">
        <v>48</v>
      </c>
    </row>
    <row r="57" spans="1:11">
      <c r="A57" s="131" t="str">
        <f t="shared" si="0"/>
        <v>BalcarováAnežka</v>
      </c>
      <c r="B57" s="97" t="s">
        <v>226</v>
      </c>
      <c r="C57" s="97" t="s">
        <v>227</v>
      </c>
      <c r="H57" s="97">
        <v>11</v>
      </c>
      <c r="I57" s="97">
        <v>68</v>
      </c>
      <c r="J57" s="97">
        <f>G57+E57+I57</f>
        <v>68</v>
      </c>
      <c r="K57" s="99">
        <v>56</v>
      </c>
    </row>
    <row r="58" spans="1:11">
      <c r="A58" s="131" t="str">
        <f t="shared" si="0"/>
        <v>ŠťastnáKlára</v>
      </c>
      <c r="B58" s="97" t="s">
        <v>185</v>
      </c>
      <c r="C58" s="97" t="s">
        <v>250</v>
      </c>
      <c r="H58" s="97">
        <v>11</v>
      </c>
      <c r="I58" s="97">
        <v>68</v>
      </c>
      <c r="J58" s="97">
        <f>G58+E58+I58</f>
        <v>68</v>
      </c>
      <c r="K58" s="99">
        <v>56</v>
      </c>
    </row>
    <row r="59" spans="1:11">
      <c r="A59" s="131" t="str">
        <f t="shared" si="0"/>
        <v>LachmannováAnna</v>
      </c>
      <c r="B59" s="119" t="s">
        <v>265</v>
      </c>
      <c r="C59" s="119" t="s">
        <v>781</v>
      </c>
      <c r="D59" s="119" t="s">
        <v>748</v>
      </c>
      <c r="E59" s="118">
        <v>0</v>
      </c>
      <c r="F59" s="116">
        <v>12</v>
      </c>
      <c r="G59" s="97">
        <v>66</v>
      </c>
      <c r="I59" s="97">
        <v>0</v>
      </c>
      <c r="J59" s="97">
        <f>G59+E59+I59</f>
        <v>66</v>
      </c>
      <c r="K59" s="99">
        <v>58</v>
      </c>
    </row>
    <row r="60" spans="1:11">
      <c r="A60" s="131" t="str">
        <f t="shared" si="0"/>
        <v>PřibylováDana</v>
      </c>
      <c r="B60" s="97" t="s">
        <v>121</v>
      </c>
      <c r="C60" s="97" t="s">
        <v>122</v>
      </c>
      <c r="H60" s="97">
        <v>12</v>
      </c>
      <c r="I60" s="97">
        <v>66</v>
      </c>
      <c r="J60" s="97">
        <f>G60+E60+I60</f>
        <v>66</v>
      </c>
      <c r="K60" s="99">
        <v>58</v>
      </c>
    </row>
    <row r="61" spans="1:11">
      <c r="A61" s="131" t="str">
        <f t="shared" si="0"/>
        <v>ŠpádováMartina</v>
      </c>
      <c r="B61" s="97" t="s">
        <v>80</v>
      </c>
      <c r="C61" s="97" t="s">
        <v>459</v>
      </c>
      <c r="H61" s="97">
        <v>12</v>
      </c>
      <c r="I61" s="97">
        <v>66</v>
      </c>
      <c r="J61" s="97">
        <f>G61+E61+I61</f>
        <v>66</v>
      </c>
      <c r="K61" s="99">
        <v>58</v>
      </c>
    </row>
    <row r="62" spans="1:11">
      <c r="A62" s="131" t="str">
        <f t="shared" si="0"/>
        <v>ElsnicováAndrea</v>
      </c>
      <c r="B62" s="97" t="s">
        <v>297</v>
      </c>
      <c r="C62" s="97" t="s">
        <v>303</v>
      </c>
      <c r="H62" s="97">
        <v>4</v>
      </c>
      <c r="I62" s="97">
        <v>65</v>
      </c>
      <c r="J62" s="97">
        <f>G62+E62+I62</f>
        <v>65</v>
      </c>
      <c r="K62" s="99">
        <v>61</v>
      </c>
    </row>
    <row r="63" spans="1:11">
      <c r="A63" s="131" t="str">
        <f t="shared" si="0"/>
        <v>HusenskáVeronika</v>
      </c>
      <c r="B63" s="97" t="s">
        <v>47</v>
      </c>
      <c r="C63" s="97" t="s">
        <v>368</v>
      </c>
      <c r="H63" s="97">
        <v>4</v>
      </c>
      <c r="I63" s="97">
        <v>65</v>
      </c>
      <c r="J63" s="97">
        <f>G63+E63+I63</f>
        <v>65</v>
      </c>
      <c r="K63" s="99">
        <v>61</v>
      </c>
    </row>
    <row r="64" spans="1:11">
      <c r="A64" s="131" t="str">
        <f t="shared" si="0"/>
        <v>KrutskáVeronika</v>
      </c>
      <c r="B64" s="97" t="s">
        <v>47</v>
      </c>
      <c r="C64" s="97" t="s">
        <v>369</v>
      </c>
      <c r="H64" s="97">
        <v>4</v>
      </c>
      <c r="I64" s="97">
        <v>65</v>
      </c>
      <c r="J64" s="97">
        <f>G64+E64+I64</f>
        <v>65</v>
      </c>
      <c r="K64" s="99">
        <v>61</v>
      </c>
    </row>
    <row r="65" spans="1:11">
      <c r="A65" s="131" t="str">
        <f t="shared" si="0"/>
        <v>SieglováKlára</v>
      </c>
      <c r="B65" s="119" t="s">
        <v>185</v>
      </c>
      <c r="C65" s="119" t="s">
        <v>780</v>
      </c>
      <c r="D65" s="119" t="s">
        <v>770</v>
      </c>
      <c r="E65" s="118">
        <v>0</v>
      </c>
      <c r="F65" s="116">
        <v>4</v>
      </c>
      <c r="G65" s="97">
        <v>65</v>
      </c>
      <c r="I65" s="97">
        <v>0</v>
      </c>
      <c r="J65" s="97">
        <f>G65+E65+I65</f>
        <v>65</v>
      </c>
      <c r="K65" s="99">
        <v>61</v>
      </c>
    </row>
    <row r="66" spans="1:11">
      <c r="A66" s="131" t="str">
        <f t="shared" ref="A66:A129" si="1">C66&amp;B66</f>
        <v>VávrováMartina</v>
      </c>
      <c r="B66" s="97" t="s">
        <v>80</v>
      </c>
      <c r="C66" s="97" t="s">
        <v>304</v>
      </c>
      <c r="H66" s="97">
        <v>4</v>
      </c>
      <c r="I66" s="97">
        <v>65</v>
      </c>
      <c r="J66" s="97">
        <f>G66+E66+I66</f>
        <v>65</v>
      </c>
      <c r="K66" s="99">
        <v>61</v>
      </c>
    </row>
    <row r="67" spans="1:11">
      <c r="A67" s="131" t="str">
        <f t="shared" si="1"/>
        <v xml:space="preserve">Brzáková Anna </v>
      </c>
      <c r="B67" s="97" t="s">
        <v>132</v>
      </c>
      <c r="C67" s="97" t="s">
        <v>257</v>
      </c>
      <c r="H67" s="97">
        <v>13</v>
      </c>
      <c r="I67" s="97">
        <v>64</v>
      </c>
      <c r="J67" s="97">
        <f>G67+E67+I67</f>
        <v>64</v>
      </c>
      <c r="K67" s="99">
        <v>66</v>
      </c>
    </row>
    <row r="68" spans="1:11">
      <c r="A68" s="131" t="str">
        <f t="shared" si="1"/>
        <v>HusákováDita</v>
      </c>
      <c r="B68" s="119" t="s">
        <v>779</v>
      </c>
      <c r="C68" s="119" t="s">
        <v>778</v>
      </c>
      <c r="D68" s="119" t="s">
        <v>755</v>
      </c>
      <c r="E68" s="118">
        <v>0</v>
      </c>
      <c r="F68" s="98">
        <v>13</v>
      </c>
      <c r="G68" s="97">
        <v>64</v>
      </c>
      <c r="I68" s="97">
        <v>0</v>
      </c>
      <c r="J68" s="97">
        <f>G68+E68+I68</f>
        <v>64</v>
      </c>
      <c r="K68" s="99">
        <v>66</v>
      </c>
    </row>
    <row r="69" spans="1:11">
      <c r="A69" s="131" t="str">
        <f t="shared" si="1"/>
        <v>KobrováDenisa</v>
      </c>
      <c r="B69" s="97" t="s">
        <v>173</v>
      </c>
      <c r="C69" s="97" t="s">
        <v>174</v>
      </c>
      <c r="H69" s="97">
        <v>13</v>
      </c>
      <c r="I69" s="97">
        <v>64</v>
      </c>
      <c r="J69" s="97">
        <f>G69+E69+I69</f>
        <v>64</v>
      </c>
      <c r="K69" s="99">
        <v>66</v>
      </c>
    </row>
    <row r="70" spans="1:11">
      <c r="A70" s="131" t="str">
        <f t="shared" si="1"/>
        <v>DudkováZdenka</v>
      </c>
      <c r="B70" s="119" t="s">
        <v>777</v>
      </c>
      <c r="C70" s="119" t="s">
        <v>776</v>
      </c>
      <c r="D70" s="119" t="s">
        <v>755</v>
      </c>
      <c r="E70" s="118">
        <v>0</v>
      </c>
      <c r="F70" s="98">
        <v>14</v>
      </c>
      <c r="G70" s="97">
        <v>62</v>
      </c>
      <c r="I70" s="97">
        <v>0</v>
      </c>
      <c r="J70" s="97">
        <f>G70+E70+I70</f>
        <v>62</v>
      </c>
      <c r="K70" s="99">
        <v>69</v>
      </c>
    </row>
    <row r="71" spans="1:11">
      <c r="A71" s="131" t="str">
        <f t="shared" si="1"/>
        <v>HoráčkováMartina</v>
      </c>
      <c r="B71" s="97" t="s">
        <v>80</v>
      </c>
      <c r="C71" s="97" t="s">
        <v>444</v>
      </c>
      <c r="H71" s="97">
        <v>14</v>
      </c>
      <c r="I71" s="97">
        <v>62</v>
      </c>
      <c r="J71" s="97">
        <f>G71+E71+I71</f>
        <v>62</v>
      </c>
      <c r="K71" s="99">
        <v>69</v>
      </c>
    </row>
    <row r="72" spans="1:11">
      <c r="A72" s="131" t="str">
        <f t="shared" si="1"/>
        <v>HrníčkováPavla</v>
      </c>
      <c r="B72" s="119" t="s">
        <v>417</v>
      </c>
      <c r="C72" s="119" t="s">
        <v>627</v>
      </c>
      <c r="D72" s="119" t="s">
        <v>748</v>
      </c>
      <c r="E72" s="118">
        <v>0</v>
      </c>
      <c r="F72" s="116">
        <v>14</v>
      </c>
      <c r="G72" s="97">
        <v>62</v>
      </c>
      <c r="I72" s="97">
        <v>0</v>
      </c>
      <c r="J72" s="97">
        <f>G72+E72+I72</f>
        <v>62</v>
      </c>
      <c r="K72" s="99">
        <v>69</v>
      </c>
    </row>
    <row r="73" spans="1:11">
      <c r="A73" s="131" t="str">
        <f t="shared" si="1"/>
        <v>ŠtůskováPetra</v>
      </c>
      <c r="B73" s="97" t="s">
        <v>70</v>
      </c>
      <c r="C73" s="97" t="s">
        <v>71</v>
      </c>
      <c r="H73" s="97">
        <v>14</v>
      </c>
      <c r="I73" s="97">
        <v>62</v>
      </c>
      <c r="J73" s="97">
        <f>G73+E73+I73</f>
        <v>62</v>
      </c>
      <c r="K73" s="99">
        <v>69</v>
      </c>
    </row>
    <row r="74" spans="1:11">
      <c r="A74" s="131" t="str">
        <f t="shared" si="1"/>
        <v>ChudáVeronika</v>
      </c>
      <c r="B74" s="97" t="s">
        <v>47</v>
      </c>
      <c r="C74" s="97" t="s">
        <v>267</v>
      </c>
      <c r="H74" s="97">
        <v>5</v>
      </c>
      <c r="I74" s="97">
        <v>60</v>
      </c>
      <c r="J74" s="97">
        <f>G74+E74+I74</f>
        <v>60</v>
      </c>
      <c r="K74" s="99">
        <v>73</v>
      </c>
    </row>
    <row r="75" spans="1:11">
      <c r="A75" s="131" t="str">
        <f t="shared" si="1"/>
        <v>DandováDagmar</v>
      </c>
      <c r="B75" s="97" t="s">
        <v>499</v>
      </c>
      <c r="C75" s="97" t="s">
        <v>500</v>
      </c>
      <c r="H75" s="97">
        <v>5</v>
      </c>
      <c r="I75" s="97">
        <v>60</v>
      </c>
      <c r="J75" s="97">
        <f>G75+E75+I75</f>
        <v>60</v>
      </c>
      <c r="K75" s="99">
        <v>73</v>
      </c>
    </row>
    <row r="76" spans="1:11">
      <c r="A76" s="131" t="str">
        <f t="shared" si="1"/>
        <v>GurovičováAnna</v>
      </c>
      <c r="B76" s="97" t="s">
        <v>265</v>
      </c>
      <c r="C76" s="97" t="s">
        <v>266</v>
      </c>
      <c r="H76" s="97">
        <v>5</v>
      </c>
      <c r="I76" s="97">
        <v>60</v>
      </c>
      <c r="J76" s="97">
        <f>G76+E76+I76</f>
        <v>60</v>
      </c>
      <c r="K76" s="99">
        <v>73</v>
      </c>
    </row>
    <row r="77" spans="1:11">
      <c r="A77" s="131" t="str">
        <f t="shared" si="1"/>
        <v>KafkováAlžběta</v>
      </c>
      <c r="B77" s="119" t="s">
        <v>774</v>
      </c>
      <c r="C77" s="119" t="s">
        <v>773</v>
      </c>
      <c r="D77" s="119" t="s">
        <v>748</v>
      </c>
      <c r="E77" s="118">
        <v>0</v>
      </c>
      <c r="F77" s="116">
        <v>15</v>
      </c>
      <c r="G77" s="97">
        <v>60</v>
      </c>
      <c r="I77" s="97">
        <v>0</v>
      </c>
      <c r="J77" s="97">
        <f>G77+E77+I77</f>
        <v>60</v>
      </c>
      <c r="K77" s="99">
        <v>73</v>
      </c>
    </row>
    <row r="78" spans="1:11">
      <c r="A78" s="131" t="str">
        <f t="shared" si="1"/>
        <v>KulmonováMonika</v>
      </c>
      <c r="B78" s="97" t="s">
        <v>361</v>
      </c>
      <c r="C78" s="97" t="s">
        <v>362</v>
      </c>
      <c r="H78" s="97">
        <v>15</v>
      </c>
      <c r="I78" s="97">
        <v>60</v>
      </c>
      <c r="J78" s="97">
        <f>G78+E78+I78</f>
        <v>60</v>
      </c>
      <c r="K78" s="99">
        <v>73</v>
      </c>
    </row>
    <row r="79" spans="1:11">
      <c r="A79" s="131" t="str">
        <f t="shared" si="1"/>
        <v>ŘízkováMagdalena</v>
      </c>
      <c r="B79" s="97" t="s">
        <v>479</v>
      </c>
      <c r="C79" s="97" t="s">
        <v>480</v>
      </c>
      <c r="H79" s="97">
        <v>15</v>
      </c>
      <c r="I79" s="97">
        <v>60</v>
      </c>
      <c r="J79" s="97">
        <f>G79+E79+I79</f>
        <v>60</v>
      </c>
      <c r="K79" s="99">
        <v>73</v>
      </c>
    </row>
    <row r="80" spans="1:11">
      <c r="A80" s="131" t="str">
        <f t="shared" si="1"/>
        <v>ŠkubováBarbora</v>
      </c>
      <c r="B80" s="119" t="s">
        <v>629</v>
      </c>
      <c r="C80" s="119" t="s">
        <v>775</v>
      </c>
      <c r="D80" s="119" t="s">
        <v>770</v>
      </c>
      <c r="E80" s="118">
        <v>0</v>
      </c>
      <c r="F80" s="116">
        <v>5</v>
      </c>
      <c r="G80" s="97">
        <v>60</v>
      </c>
      <c r="I80" s="97">
        <v>0</v>
      </c>
      <c r="J80" s="97">
        <f>G80+E80+I80</f>
        <v>60</v>
      </c>
      <c r="K80" s="99">
        <v>73</v>
      </c>
    </row>
    <row r="81" spans="1:11">
      <c r="A81" s="131" t="str">
        <f t="shared" si="1"/>
        <v>ČermákováAlena</v>
      </c>
      <c r="B81" s="97" t="s">
        <v>62</v>
      </c>
      <c r="C81" s="97" t="s">
        <v>63</v>
      </c>
      <c r="H81" s="97">
        <v>6</v>
      </c>
      <c r="I81" s="97">
        <v>58</v>
      </c>
      <c r="J81" s="97">
        <f>G81+E81+I81</f>
        <v>58</v>
      </c>
      <c r="K81" s="99">
        <v>80</v>
      </c>
    </row>
    <row r="82" spans="1:11">
      <c r="A82" s="131" t="str">
        <f t="shared" si="1"/>
        <v>DoubkovaKamila</v>
      </c>
      <c r="B82" s="119" t="s">
        <v>99</v>
      </c>
      <c r="C82" s="119" t="s">
        <v>295</v>
      </c>
      <c r="D82" s="119" t="s">
        <v>748</v>
      </c>
      <c r="E82" s="118">
        <v>0</v>
      </c>
      <c r="F82" s="116">
        <v>16</v>
      </c>
      <c r="G82" s="97">
        <v>58</v>
      </c>
      <c r="I82" s="97">
        <v>0</v>
      </c>
      <c r="J82" s="97">
        <f>G82+E82+I82</f>
        <v>58</v>
      </c>
      <c r="K82" s="99">
        <v>80</v>
      </c>
    </row>
    <row r="83" spans="1:11">
      <c r="A83" s="131" t="str">
        <f t="shared" si="1"/>
        <v>NešporováEva</v>
      </c>
      <c r="B83" s="97" t="s">
        <v>97</v>
      </c>
      <c r="C83" s="97" t="s">
        <v>98</v>
      </c>
      <c r="H83" s="97">
        <v>6</v>
      </c>
      <c r="I83" s="97">
        <v>58</v>
      </c>
      <c r="J83" s="97">
        <f>G83+E83+I83</f>
        <v>58</v>
      </c>
      <c r="K83" s="99">
        <v>80</v>
      </c>
    </row>
    <row r="84" spans="1:11">
      <c r="A84" s="131" t="str">
        <f t="shared" si="1"/>
        <v>ŠedováJana</v>
      </c>
      <c r="B84" s="119" t="s">
        <v>128</v>
      </c>
      <c r="C84" s="119" t="s">
        <v>769</v>
      </c>
      <c r="D84" s="119" t="s">
        <v>755</v>
      </c>
      <c r="E84" s="118">
        <v>0</v>
      </c>
      <c r="F84" s="98">
        <v>16</v>
      </c>
      <c r="G84" s="97">
        <v>58</v>
      </c>
      <c r="I84" s="97">
        <v>0</v>
      </c>
      <c r="J84" s="97">
        <f>G84+E84+I84</f>
        <v>58</v>
      </c>
      <c r="K84" s="99">
        <v>80</v>
      </c>
    </row>
    <row r="85" spans="1:11">
      <c r="A85" s="131" t="str">
        <f t="shared" si="1"/>
        <v>SesztákováKamila</v>
      </c>
      <c r="B85" s="97" t="s">
        <v>99</v>
      </c>
      <c r="C85" s="97" t="s">
        <v>100</v>
      </c>
      <c r="H85" s="97">
        <v>6</v>
      </c>
      <c r="I85" s="97">
        <v>58</v>
      </c>
      <c r="J85" s="97">
        <f>G85+E85+I85</f>
        <v>58</v>
      </c>
      <c r="K85" s="99">
        <v>80</v>
      </c>
    </row>
    <row r="86" spans="1:11">
      <c r="A86" s="131" t="str">
        <f t="shared" si="1"/>
        <v>ŠkrampalováTereza</v>
      </c>
      <c r="B86" s="97" t="s">
        <v>75</v>
      </c>
      <c r="C86" s="97" t="s">
        <v>199</v>
      </c>
      <c r="H86" s="97">
        <v>16</v>
      </c>
      <c r="I86" s="97">
        <v>58</v>
      </c>
      <c r="J86" s="97">
        <f>G86+E86+I86</f>
        <v>58</v>
      </c>
      <c r="K86" s="99">
        <v>80</v>
      </c>
    </row>
    <row r="87" spans="1:11">
      <c r="A87" s="131" t="str">
        <f t="shared" si="1"/>
        <v>ŠmídováTereza</v>
      </c>
      <c r="B87" s="97" t="s">
        <v>75</v>
      </c>
      <c r="C87" s="97" t="s">
        <v>254</v>
      </c>
      <c r="H87" s="97">
        <v>16</v>
      </c>
      <c r="I87" s="97">
        <v>58</v>
      </c>
      <c r="J87" s="97">
        <f>G87+E87+I87</f>
        <v>58</v>
      </c>
      <c r="K87" s="99">
        <v>80</v>
      </c>
    </row>
    <row r="88" spans="1:11">
      <c r="A88" s="131" t="str">
        <f t="shared" si="1"/>
        <v>ValachováLada</v>
      </c>
      <c r="B88" s="119" t="s">
        <v>772</v>
      </c>
      <c r="C88" s="119" t="s">
        <v>771</v>
      </c>
      <c r="D88" s="119" t="s">
        <v>770</v>
      </c>
      <c r="E88" s="118">
        <v>0</v>
      </c>
      <c r="F88" s="116">
        <v>6</v>
      </c>
      <c r="G88" s="97">
        <v>58</v>
      </c>
      <c r="I88" s="97">
        <v>0</v>
      </c>
      <c r="J88" s="97">
        <f>G88+E88+I88</f>
        <v>58</v>
      </c>
      <c r="K88" s="99">
        <v>80</v>
      </c>
    </row>
    <row r="89" spans="1:11">
      <c r="A89" s="131" t="str">
        <f t="shared" si="1"/>
        <v>BoškováTereza</v>
      </c>
      <c r="B89" s="97" t="s">
        <v>75</v>
      </c>
      <c r="C89" s="97" t="s">
        <v>299</v>
      </c>
      <c r="H89" s="97">
        <v>7</v>
      </c>
      <c r="I89" s="97">
        <v>56</v>
      </c>
      <c r="J89" s="97">
        <f>G89+E89+I89</f>
        <v>56</v>
      </c>
      <c r="K89" s="99">
        <v>88</v>
      </c>
    </row>
    <row r="90" spans="1:11">
      <c r="A90" s="131" t="str">
        <f t="shared" si="1"/>
        <v>ČížkováPetra</v>
      </c>
      <c r="B90" s="97" t="s">
        <v>70</v>
      </c>
      <c r="C90" s="97" t="s">
        <v>412</v>
      </c>
      <c r="H90" s="97">
        <v>17</v>
      </c>
      <c r="I90" s="97">
        <v>56</v>
      </c>
      <c r="J90" s="97">
        <f>G90+E90+I90</f>
        <v>56</v>
      </c>
      <c r="K90" s="99">
        <v>88</v>
      </c>
    </row>
    <row r="91" spans="1:11">
      <c r="A91" s="131" t="str">
        <f t="shared" si="1"/>
        <v>DubskáMarkéta</v>
      </c>
      <c r="B91" s="97" t="s">
        <v>58</v>
      </c>
      <c r="C91" s="97" t="s">
        <v>388</v>
      </c>
      <c r="H91" s="97">
        <v>17</v>
      </c>
      <c r="I91" s="97">
        <v>56</v>
      </c>
      <c r="J91" s="97">
        <f>G91+E91+I91</f>
        <v>56</v>
      </c>
      <c r="K91" s="99">
        <v>88</v>
      </c>
    </row>
    <row r="92" spans="1:11">
      <c r="A92" s="131" t="str">
        <f t="shared" si="1"/>
        <v>JeřábkováLadislava</v>
      </c>
      <c r="B92" s="119" t="s">
        <v>768</v>
      </c>
      <c r="C92" s="119" t="s">
        <v>766</v>
      </c>
      <c r="D92" s="119" t="s">
        <v>748</v>
      </c>
      <c r="E92" s="118">
        <v>0</v>
      </c>
      <c r="F92" s="116">
        <v>17</v>
      </c>
      <c r="G92" s="97">
        <v>56</v>
      </c>
      <c r="I92" s="97">
        <v>0</v>
      </c>
      <c r="J92" s="97">
        <f>G92+E92+I92</f>
        <v>56</v>
      </c>
      <c r="K92" s="99">
        <v>88</v>
      </c>
    </row>
    <row r="93" spans="1:11">
      <c r="A93" s="131" t="str">
        <f t="shared" si="1"/>
        <v>JeřábkováNaďa</v>
      </c>
      <c r="B93" s="119" t="s">
        <v>767</v>
      </c>
      <c r="C93" s="119" t="s">
        <v>766</v>
      </c>
      <c r="D93" s="119" t="s">
        <v>755</v>
      </c>
      <c r="E93" s="118">
        <v>0</v>
      </c>
      <c r="F93" s="98">
        <v>17</v>
      </c>
      <c r="G93" s="97">
        <v>56</v>
      </c>
      <c r="I93" s="97">
        <v>0</v>
      </c>
      <c r="J93" s="97">
        <f>G93+E93+I93</f>
        <v>56</v>
      </c>
      <c r="K93" s="99">
        <v>88</v>
      </c>
    </row>
    <row r="94" spans="1:11">
      <c r="A94" s="131" t="str">
        <f t="shared" si="1"/>
        <v>KubováAlexandra</v>
      </c>
      <c r="B94" s="97" t="s">
        <v>525</v>
      </c>
      <c r="C94" s="97" t="s">
        <v>526</v>
      </c>
      <c r="H94" s="97">
        <v>7</v>
      </c>
      <c r="I94" s="97">
        <v>56</v>
      </c>
      <c r="J94" s="97">
        <f>G94+E94+I94</f>
        <v>56</v>
      </c>
      <c r="K94" s="99">
        <v>88</v>
      </c>
    </row>
    <row r="95" spans="1:11">
      <c r="A95" s="131" t="str">
        <f t="shared" si="1"/>
        <v>ŠmídlováJiřina</v>
      </c>
      <c r="B95" s="97" t="s">
        <v>523</v>
      </c>
      <c r="C95" s="97" t="s">
        <v>524</v>
      </c>
      <c r="H95" s="97">
        <v>7</v>
      </c>
      <c r="I95" s="97">
        <v>56</v>
      </c>
      <c r="J95" s="97">
        <f>G95+E95+I95</f>
        <v>56</v>
      </c>
      <c r="K95" s="99">
        <v>88</v>
      </c>
    </row>
    <row r="96" spans="1:11">
      <c r="A96" s="131" t="str">
        <f t="shared" si="1"/>
        <v>TomicováAndrea</v>
      </c>
      <c r="B96" s="97" t="s">
        <v>297</v>
      </c>
      <c r="C96" s="97" t="s">
        <v>298</v>
      </c>
      <c r="H96" s="97">
        <v>7</v>
      </c>
      <c r="I96" s="97">
        <v>56</v>
      </c>
      <c r="J96" s="97">
        <f>G96+E96+I96</f>
        <v>56</v>
      </c>
      <c r="K96" s="99">
        <v>88</v>
      </c>
    </row>
    <row r="97" spans="1:11">
      <c r="A97" s="131" t="str">
        <f t="shared" si="1"/>
        <v xml:space="preserve">FryčováJana </v>
      </c>
      <c r="B97" s="97" t="s">
        <v>463</v>
      </c>
      <c r="C97" s="97" t="s">
        <v>464</v>
      </c>
      <c r="H97" s="97">
        <v>18</v>
      </c>
      <c r="I97" s="97">
        <v>54</v>
      </c>
      <c r="J97" s="97">
        <f>G97+E97+I97</f>
        <v>54</v>
      </c>
      <c r="K97" s="99">
        <v>96</v>
      </c>
    </row>
    <row r="98" spans="1:11">
      <c r="A98" s="131" t="str">
        <f t="shared" si="1"/>
        <v>JanatovaZuzana</v>
      </c>
      <c r="B98" s="97" t="s">
        <v>222</v>
      </c>
      <c r="C98" s="97" t="s">
        <v>223</v>
      </c>
      <c r="H98" s="97">
        <v>8</v>
      </c>
      <c r="I98" s="97">
        <v>54</v>
      </c>
      <c r="J98" s="97">
        <f>G98+E98+I98</f>
        <v>54</v>
      </c>
      <c r="K98" s="99">
        <v>96</v>
      </c>
    </row>
    <row r="99" spans="1:11">
      <c r="A99" s="131" t="str">
        <f t="shared" si="1"/>
        <v>MoravcovaJana</v>
      </c>
      <c r="B99" s="97" t="s">
        <v>128</v>
      </c>
      <c r="C99" s="97" t="s">
        <v>224</v>
      </c>
      <c r="H99" s="97">
        <v>8</v>
      </c>
      <c r="I99" s="97">
        <v>54</v>
      </c>
      <c r="J99" s="97">
        <f>G99+E99+I99</f>
        <v>54</v>
      </c>
      <c r="K99" s="99">
        <v>96</v>
      </c>
    </row>
    <row r="100" spans="1:11">
      <c r="A100" s="131" t="str">
        <f t="shared" si="1"/>
        <v>NovotnáAlena</v>
      </c>
      <c r="B100" s="97" t="s">
        <v>62</v>
      </c>
      <c r="C100" s="97" t="s">
        <v>91</v>
      </c>
      <c r="H100" s="97">
        <v>18</v>
      </c>
      <c r="I100" s="97">
        <v>54</v>
      </c>
      <c r="J100" s="97">
        <f>G100+E100+I100</f>
        <v>54</v>
      </c>
      <c r="K100" s="99">
        <v>96</v>
      </c>
    </row>
    <row r="101" spans="1:11">
      <c r="A101" s="131" t="str">
        <f t="shared" si="1"/>
        <v xml:space="preserve">NýdrováVeronika </v>
      </c>
      <c r="B101" s="97" t="s">
        <v>134</v>
      </c>
      <c r="C101" s="97" t="s">
        <v>277</v>
      </c>
      <c r="H101" s="97">
        <v>8</v>
      </c>
      <c r="I101" s="97">
        <v>54</v>
      </c>
      <c r="J101" s="97">
        <f>G101+E101+I101</f>
        <v>54</v>
      </c>
      <c r="K101" s="99">
        <v>96</v>
      </c>
    </row>
    <row r="102" spans="1:11">
      <c r="A102" s="131" t="str">
        <f t="shared" si="1"/>
        <v>PelikánováHana</v>
      </c>
      <c r="B102" s="119" t="s">
        <v>77</v>
      </c>
      <c r="C102" s="119" t="s">
        <v>763</v>
      </c>
      <c r="D102" s="119" t="s">
        <v>755</v>
      </c>
      <c r="E102" s="118">
        <v>0</v>
      </c>
      <c r="F102" s="98">
        <v>18</v>
      </c>
      <c r="G102" s="97">
        <v>54</v>
      </c>
      <c r="I102" s="97">
        <v>0</v>
      </c>
      <c r="J102" s="97">
        <f>G102+E102+I102</f>
        <v>54</v>
      </c>
      <c r="K102" s="99">
        <v>96</v>
      </c>
    </row>
    <row r="103" spans="1:11">
      <c r="A103" s="131" t="str">
        <f t="shared" si="1"/>
        <v>VonešováIveta</v>
      </c>
      <c r="B103" s="119" t="s">
        <v>765</v>
      </c>
      <c r="C103" s="119" t="s">
        <v>764</v>
      </c>
      <c r="D103" s="119" t="s">
        <v>748</v>
      </c>
      <c r="E103" s="118">
        <v>0</v>
      </c>
      <c r="F103" s="116">
        <v>18</v>
      </c>
      <c r="G103" s="97">
        <v>54</v>
      </c>
      <c r="I103" s="97">
        <v>0</v>
      </c>
      <c r="J103" s="97">
        <f>G103+E103+I103</f>
        <v>54</v>
      </c>
      <c r="K103" s="99">
        <v>96</v>
      </c>
    </row>
    <row r="104" spans="1:11">
      <c r="A104" s="131" t="str">
        <f t="shared" si="1"/>
        <v xml:space="preserve">ZagorováLucie </v>
      </c>
      <c r="B104" s="97" t="s">
        <v>278</v>
      </c>
      <c r="C104" s="97" t="s">
        <v>279</v>
      </c>
      <c r="H104" s="97">
        <v>8</v>
      </c>
      <c r="I104" s="97">
        <v>54</v>
      </c>
      <c r="J104" s="97">
        <f>G104+E104+I104</f>
        <v>54</v>
      </c>
      <c r="K104" s="99">
        <v>96</v>
      </c>
    </row>
    <row r="105" spans="1:11">
      <c r="A105" s="131" t="str">
        <f t="shared" si="1"/>
        <v>DundáčkováSylvie</v>
      </c>
      <c r="B105" s="97" t="s">
        <v>419</v>
      </c>
      <c r="C105" s="97" t="s">
        <v>420</v>
      </c>
      <c r="H105" s="97">
        <v>9</v>
      </c>
      <c r="I105" s="97">
        <v>52</v>
      </c>
      <c r="J105" s="97">
        <f>G105+E105+I105</f>
        <v>52</v>
      </c>
      <c r="K105" s="99">
        <v>104</v>
      </c>
    </row>
    <row r="106" spans="1:11">
      <c r="A106" s="131" t="str">
        <f t="shared" si="1"/>
        <v>KovářováZuzana</v>
      </c>
      <c r="B106" s="97" t="s">
        <v>222</v>
      </c>
      <c r="C106" s="97" t="s">
        <v>312</v>
      </c>
      <c r="H106" s="97">
        <v>9</v>
      </c>
      <c r="I106" s="97">
        <v>52</v>
      </c>
      <c r="J106" s="97">
        <f>G106+E106+I106</f>
        <v>52</v>
      </c>
      <c r="K106" s="99">
        <v>104</v>
      </c>
    </row>
    <row r="107" spans="1:11">
      <c r="A107" s="131" t="str">
        <f t="shared" si="1"/>
        <v>KrejčíkováEdita</v>
      </c>
      <c r="B107" s="119" t="s">
        <v>762</v>
      </c>
      <c r="C107" s="119" t="s">
        <v>510</v>
      </c>
      <c r="D107" s="119" t="s">
        <v>748</v>
      </c>
      <c r="E107" s="118">
        <v>0</v>
      </c>
      <c r="F107" s="116">
        <v>19</v>
      </c>
      <c r="G107" s="97">
        <v>52</v>
      </c>
      <c r="I107" s="97">
        <v>0</v>
      </c>
      <c r="J107" s="97">
        <f>G107+E107+I107</f>
        <v>52</v>
      </c>
      <c r="K107" s="99">
        <v>104</v>
      </c>
    </row>
    <row r="108" spans="1:11">
      <c r="A108" s="131" t="str">
        <f t="shared" si="1"/>
        <v>KubiskováTereza</v>
      </c>
      <c r="B108" s="97" t="s">
        <v>75</v>
      </c>
      <c r="C108" s="97" t="s">
        <v>313</v>
      </c>
      <c r="H108" s="97">
        <v>9</v>
      </c>
      <c r="I108" s="97">
        <v>52</v>
      </c>
      <c r="J108" s="97">
        <f>G108+E108+I108</f>
        <v>52</v>
      </c>
      <c r="K108" s="99">
        <v>104</v>
      </c>
    </row>
    <row r="109" spans="1:11">
      <c r="A109" s="131" t="str">
        <f t="shared" si="1"/>
        <v>SedleckáOlga</v>
      </c>
      <c r="B109" s="119" t="s">
        <v>290</v>
      </c>
      <c r="C109" s="119" t="s">
        <v>761</v>
      </c>
      <c r="D109" s="119" t="s">
        <v>755</v>
      </c>
      <c r="E109" s="118">
        <v>0</v>
      </c>
      <c r="F109" s="98">
        <v>19</v>
      </c>
      <c r="G109" s="97">
        <v>52</v>
      </c>
      <c r="I109" s="97">
        <v>0</v>
      </c>
      <c r="J109" s="97">
        <f>G109+E109+I109</f>
        <v>52</v>
      </c>
      <c r="K109" s="99">
        <v>104</v>
      </c>
    </row>
    <row r="110" spans="1:11">
      <c r="A110" s="131" t="str">
        <f t="shared" si="1"/>
        <v>ŠťastnáKateřina</v>
      </c>
      <c r="B110" s="97" t="s">
        <v>253</v>
      </c>
      <c r="C110" s="97" t="s">
        <v>250</v>
      </c>
      <c r="H110" s="97">
        <v>19</v>
      </c>
      <c r="I110" s="97">
        <v>52</v>
      </c>
      <c r="J110" s="97">
        <f>G110+E110+I110</f>
        <v>52</v>
      </c>
      <c r="K110" s="99">
        <v>104</v>
      </c>
    </row>
    <row r="111" spans="1:11">
      <c r="A111" s="131" t="str">
        <f t="shared" si="1"/>
        <v>VoseckáVeronika</v>
      </c>
      <c r="B111" s="97" t="s">
        <v>47</v>
      </c>
      <c r="C111" s="97" t="s">
        <v>247</v>
      </c>
      <c r="H111" s="97">
        <v>19</v>
      </c>
      <c r="I111" s="97">
        <v>52</v>
      </c>
      <c r="J111" s="97">
        <f>G111+E111+I111</f>
        <v>52</v>
      </c>
      <c r="K111" s="99">
        <v>104</v>
      </c>
    </row>
    <row r="112" spans="1:11">
      <c r="A112" s="131" t="str">
        <f t="shared" si="1"/>
        <v>ZahradníkováPavla</v>
      </c>
      <c r="B112" s="97" t="s">
        <v>417</v>
      </c>
      <c r="C112" s="97" t="s">
        <v>418</v>
      </c>
      <c r="H112" s="97">
        <v>9</v>
      </c>
      <c r="I112" s="97">
        <v>52</v>
      </c>
      <c r="J112" s="97">
        <f>G112+E112+I112</f>
        <v>52</v>
      </c>
      <c r="K112" s="99">
        <v>104</v>
      </c>
    </row>
    <row r="113" spans="1:11">
      <c r="A113" s="131" t="str">
        <f t="shared" si="1"/>
        <v>BerkyováVeronika</v>
      </c>
      <c r="B113" s="119" t="s">
        <v>47</v>
      </c>
      <c r="C113" s="119" t="s">
        <v>760</v>
      </c>
      <c r="D113" s="119" t="s">
        <v>748</v>
      </c>
      <c r="E113" s="118">
        <v>0</v>
      </c>
      <c r="F113" s="116">
        <v>20</v>
      </c>
      <c r="G113" s="97">
        <v>50</v>
      </c>
      <c r="I113" s="97">
        <v>0</v>
      </c>
      <c r="J113" s="97">
        <f>G113+E113+I113</f>
        <v>50</v>
      </c>
      <c r="K113" s="99">
        <v>112</v>
      </c>
    </row>
    <row r="114" spans="1:11">
      <c r="A114" s="131" t="str">
        <f t="shared" si="1"/>
        <v>BúřilováMarkéta</v>
      </c>
      <c r="B114" s="119" t="s">
        <v>58</v>
      </c>
      <c r="C114" s="119" t="s">
        <v>759</v>
      </c>
      <c r="D114" s="119" t="s">
        <v>755</v>
      </c>
      <c r="E114" s="118">
        <v>0</v>
      </c>
      <c r="F114" s="98">
        <v>20</v>
      </c>
      <c r="G114" s="97">
        <v>50</v>
      </c>
      <c r="I114" s="97">
        <v>0</v>
      </c>
      <c r="J114" s="97">
        <f>G114+E114+I114</f>
        <v>50</v>
      </c>
      <c r="K114" s="99">
        <v>112</v>
      </c>
    </row>
    <row r="115" spans="1:11">
      <c r="A115" s="131" t="str">
        <f t="shared" si="1"/>
        <v>DolákováTereza</v>
      </c>
      <c r="B115" s="97" t="s">
        <v>75</v>
      </c>
      <c r="C115" s="97" t="s">
        <v>76</v>
      </c>
      <c r="H115" s="97">
        <v>10</v>
      </c>
      <c r="I115" s="97">
        <v>50</v>
      </c>
      <c r="J115" s="97">
        <f>G115+E115+I115</f>
        <v>50</v>
      </c>
      <c r="K115" s="99">
        <v>112</v>
      </c>
    </row>
    <row r="116" spans="1:11">
      <c r="A116" s="131" t="str">
        <f t="shared" si="1"/>
        <v>DoubkovaKaterina</v>
      </c>
      <c r="B116" s="97" t="s">
        <v>294</v>
      </c>
      <c r="C116" s="97" t="s">
        <v>295</v>
      </c>
      <c r="H116" s="97">
        <v>20</v>
      </c>
      <c r="I116" s="97">
        <v>50</v>
      </c>
      <c r="J116" s="97">
        <f>G116+E116+I116</f>
        <v>50</v>
      </c>
      <c r="K116" s="99">
        <v>112</v>
      </c>
    </row>
    <row r="117" spans="1:11">
      <c r="A117" s="131" t="str">
        <f t="shared" si="1"/>
        <v>HrubáHana</v>
      </c>
      <c r="B117" s="97" t="s">
        <v>77</v>
      </c>
      <c r="C117" s="97" t="s">
        <v>78</v>
      </c>
      <c r="H117" s="97">
        <v>10</v>
      </c>
      <c r="I117" s="97">
        <v>50</v>
      </c>
      <c r="J117" s="97">
        <f>G117+E117+I117</f>
        <v>50</v>
      </c>
      <c r="K117" s="99">
        <v>112</v>
      </c>
    </row>
    <row r="118" spans="1:11">
      <c r="A118" s="131" t="str">
        <f t="shared" si="1"/>
        <v xml:space="preserve">JungováVeronika </v>
      </c>
      <c r="B118" s="97" t="s">
        <v>134</v>
      </c>
      <c r="C118" s="97" t="s">
        <v>135</v>
      </c>
      <c r="H118" s="97">
        <v>10</v>
      </c>
      <c r="I118" s="97">
        <v>50</v>
      </c>
      <c r="J118" s="97">
        <f>G118+E118+I118</f>
        <v>50</v>
      </c>
      <c r="K118" s="99">
        <v>112</v>
      </c>
    </row>
    <row r="119" spans="1:11">
      <c r="A119" s="131" t="str">
        <f t="shared" si="1"/>
        <v xml:space="preserve">KošátkováAnna </v>
      </c>
      <c r="B119" s="97" t="s">
        <v>132</v>
      </c>
      <c r="C119" s="97" t="s">
        <v>133</v>
      </c>
      <c r="H119" s="97">
        <v>10</v>
      </c>
      <c r="I119" s="97">
        <v>50</v>
      </c>
      <c r="J119" s="97">
        <f>G119+E119+I119</f>
        <v>50</v>
      </c>
      <c r="K119" s="99">
        <v>112</v>
      </c>
    </row>
    <row r="120" spans="1:11">
      <c r="A120" s="131" t="str">
        <f t="shared" si="1"/>
        <v xml:space="preserve">MalkovskáSimona </v>
      </c>
      <c r="B120" s="97" t="s">
        <v>382</v>
      </c>
      <c r="C120" s="97" t="s">
        <v>383</v>
      </c>
      <c r="H120" s="97">
        <v>20</v>
      </c>
      <c r="I120" s="97">
        <v>50</v>
      </c>
      <c r="J120" s="97">
        <f>G120+E120+I120</f>
        <v>50</v>
      </c>
      <c r="K120" s="99">
        <v>112</v>
      </c>
    </row>
    <row r="121" spans="1:11">
      <c r="A121" s="131" t="str">
        <f t="shared" si="1"/>
        <v>KopeckáAndrea</v>
      </c>
      <c r="B121" s="119" t="s">
        <v>297</v>
      </c>
      <c r="C121" s="119" t="s">
        <v>758</v>
      </c>
      <c r="D121" s="119" t="s">
        <v>748</v>
      </c>
      <c r="E121" s="118">
        <v>0</v>
      </c>
      <c r="F121" s="116">
        <v>21</v>
      </c>
      <c r="G121" s="97">
        <v>49</v>
      </c>
      <c r="I121" s="97">
        <v>0</v>
      </c>
      <c r="J121" s="97">
        <f>G121+E121+I121</f>
        <v>49</v>
      </c>
      <c r="K121" s="99">
        <v>120</v>
      </c>
    </row>
    <row r="122" spans="1:11">
      <c r="A122" s="131" t="str">
        <f t="shared" si="1"/>
        <v>MarešováLucie</v>
      </c>
      <c r="B122" s="97" t="s">
        <v>93</v>
      </c>
      <c r="C122" s="97" t="s">
        <v>333</v>
      </c>
      <c r="H122" s="97">
        <v>21</v>
      </c>
      <c r="I122" s="97">
        <v>49</v>
      </c>
      <c r="J122" s="97">
        <f>G122+E122+I122</f>
        <v>49</v>
      </c>
      <c r="K122" s="99">
        <v>120</v>
      </c>
    </row>
    <row r="123" spans="1:11">
      <c r="A123" s="131" t="str">
        <f t="shared" si="1"/>
        <v>ValíčkováZuzana</v>
      </c>
      <c r="B123" s="97" t="s">
        <v>222</v>
      </c>
      <c r="C123" s="97" t="s">
        <v>306</v>
      </c>
      <c r="H123" s="97">
        <v>21</v>
      </c>
      <c r="I123" s="97">
        <v>49</v>
      </c>
      <c r="J123" s="97">
        <f>G123+E123+I123</f>
        <v>49</v>
      </c>
      <c r="K123" s="99">
        <v>120</v>
      </c>
    </row>
    <row r="124" spans="1:11">
      <c r="A124" s="131" t="str">
        <f t="shared" si="1"/>
        <v>VentrubováKateřina</v>
      </c>
      <c r="B124" s="119" t="s">
        <v>253</v>
      </c>
      <c r="C124" s="119" t="s">
        <v>757</v>
      </c>
      <c r="D124" s="119" t="s">
        <v>755</v>
      </c>
      <c r="E124" s="118">
        <v>0</v>
      </c>
      <c r="F124" s="98">
        <v>21</v>
      </c>
      <c r="G124" s="97">
        <v>49</v>
      </c>
      <c r="I124" s="97">
        <v>0</v>
      </c>
      <c r="J124" s="97">
        <f>G124+E124+I124</f>
        <v>49</v>
      </c>
      <c r="K124" s="99">
        <v>120</v>
      </c>
    </row>
    <row r="125" spans="1:11">
      <c r="A125" s="131" t="str">
        <f t="shared" si="1"/>
        <v>AlbrechtováAneta</v>
      </c>
      <c r="B125" s="97" t="s">
        <v>376</v>
      </c>
      <c r="C125" s="97" t="s">
        <v>377</v>
      </c>
      <c r="H125" s="97">
        <v>22</v>
      </c>
      <c r="I125" s="97">
        <v>48</v>
      </c>
      <c r="J125" s="97">
        <f>G125+E125+I125</f>
        <v>48</v>
      </c>
      <c r="K125" s="99">
        <v>124</v>
      </c>
    </row>
    <row r="126" spans="1:11">
      <c r="A126" s="131" t="str">
        <f t="shared" si="1"/>
        <v>ConíkováMartina</v>
      </c>
      <c r="B126" s="97" t="s">
        <v>80</v>
      </c>
      <c r="C126" s="97" t="s">
        <v>81</v>
      </c>
      <c r="H126" s="97">
        <v>22</v>
      </c>
      <c r="I126" s="97">
        <v>48</v>
      </c>
      <c r="J126" s="97">
        <f>G126+E126+I126</f>
        <v>48</v>
      </c>
      <c r="K126" s="99">
        <v>124</v>
      </c>
    </row>
    <row r="127" spans="1:11">
      <c r="A127" s="131" t="str">
        <f t="shared" si="1"/>
        <v>ZezulováKlára</v>
      </c>
      <c r="B127" s="119" t="s">
        <v>185</v>
      </c>
      <c r="C127" s="119" t="s">
        <v>756</v>
      </c>
      <c r="D127" s="119" t="s">
        <v>755</v>
      </c>
      <c r="E127" s="118">
        <v>0</v>
      </c>
      <c r="F127" s="98">
        <v>22</v>
      </c>
      <c r="G127" s="97">
        <v>48</v>
      </c>
      <c r="I127" s="97">
        <v>0</v>
      </c>
      <c r="J127" s="97">
        <f>G127+E127+I127</f>
        <v>48</v>
      </c>
      <c r="K127" s="99">
        <v>124</v>
      </c>
    </row>
    <row r="128" spans="1:11">
      <c r="A128" s="131" t="str">
        <f t="shared" si="1"/>
        <v xml:space="preserve">MarkováAnna </v>
      </c>
      <c r="B128" s="97" t="s">
        <v>132</v>
      </c>
      <c r="C128" s="97" t="s">
        <v>130</v>
      </c>
      <c r="H128" s="97">
        <v>23</v>
      </c>
      <c r="I128" s="97">
        <v>47</v>
      </c>
      <c r="J128" s="97">
        <f>G128+E128+I128</f>
        <v>47</v>
      </c>
      <c r="K128" s="99">
        <v>127</v>
      </c>
    </row>
    <row r="129" spans="1:11">
      <c r="A129" s="131" t="str">
        <f t="shared" si="1"/>
        <v>MrkvičkováRadka</v>
      </c>
      <c r="B129" s="97" t="s">
        <v>109</v>
      </c>
      <c r="C129" s="97" t="s">
        <v>183</v>
      </c>
      <c r="H129" s="97">
        <v>23</v>
      </c>
      <c r="I129" s="97">
        <v>47</v>
      </c>
      <c r="J129" s="97">
        <f>G129+E129+I129</f>
        <v>47</v>
      </c>
      <c r="K129" s="99">
        <v>127</v>
      </c>
    </row>
    <row r="130" spans="1:11">
      <c r="A130" s="131" t="str">
        <f t="shared" ref="A130:A182" si="2">C130&amp;B130</f>
        <v>ŠugováNaděžda</v>
      </c>
      <c r="B130" s="119" t="s">
        <v>754</v>
      </c>
      <c r="C130" s="119" t="s">
        <v>753</v>
      </c>
      <c r="D130" s="119" t="s">
        <v>748</v>
      </c>
      <c r="E130" s="118">
        <v>0</v>
      </c>
      <c r="F130" s="116">
        <v>23</v>
      </c>
      <c r="G130" s="97">
        <v>47</v>
      </c>
      <c r="I130" s="97">
        <v>0</v>
      </c>
      <c r="J130" s="97">
        <f>G130+E130+I130</f>
        <v>47</v>
      </c>
      <c r="K130" s="99">
        <v>127</v>
      </c>
    </row>
    <row r="131" spans="1:11">
      <c r="A131" s="131" t="str">
        <f t="shared" si="2"/>
        <v>HorákováMalvína</v>
      </c>
      <c r="B131" s="97" t="s">
        <v>165</v>
      </c>
      <c r="C131" s="97" t="s">
        <v>166</v>
      </c>
      <c r="H131" s="97">
        <v>24</v>
      </c>
      <c r="I131" s="97">
        <v>46</v>
      </c>
      <c r="J131" s="97">
        <f>G131+E131+I131</f>
        <v>46</v>
      </c>
      <c r="K131" s="99">
        <v>130</v>
      </c>
    </row>
    <row r="132" spans="1:11">
      <c r="A132" s="131" t="str">
        <f t="shared" si="2"/>
        <v>VeselaPetra</v>
      </c>
      <c r="B132" s="97" t="s">
        <v>70</v>
      </c>
      <c r="C132" s="97" t="s">
        <v>286</v>
      </c>
      <c r="H132" s="97">
        <v>24</v>
      </c>
      <c r="I132" s="97">
        <v>46</v>
      </c>
      <c r="J132" s="97">
        <f>G132+E132+I132</f>
        <v>46</v>
      </c>
      <c r="K132" s="99">
        <v>130</v>
      </c>
    </row>
    <row r="133" spans="1:11">
      <c r="A133" s="131" t="str">
        <f t="shared" si="2"/>
        <v>ZelenkováRadka</v>
      </c>
      <c r="B133" s="119" t="s">
        <v>109</v>
      </c>
      <c r="C133" s="119" t="s">
        <v>752</v>
      </c>
      <c r="D133" s="119" t="s">
        <v>748</v>
      </c>
      <c r="E133" s="118">
        <v>0</v>
      </c>
      <c r="F133" s="116">
        <v>24</v>
      </c>
      <c r="G133" s="97">
        <v>46</v>
      </c>
      <c r="I133" s="97">
        <v>0</v>
      </c>
      <c r="J133" s="97">
        <f>G133+E133+I133</f>
        <v>46</v>
      </c>
      <c r="K133" s="99">
        <v>130</v>
      </c>
    </row>
    <row r="134" spans="1:11">
      <c r="A134" s="131" t="str">
        <f t="shared" si="2"/>
        <v>BockováLenka</v>
      </c>
      <c r="B134" s="119" t="s">
        <v>14</v>
      </c>
      <c r="C134" s="119" t="s">
        <v>751</v>
      </c>
      <c r="D134" s="119" t="s">
        <v>748</v>
      </c>
      <c r="E134" s="118">
        <v>0</v>
      </c>
      <c r="F134" s="116">
        <v>25</v>
      </c>
      <c r="G134" s="97">
        <v>45</v>
      </c>
      <c r="I134" s="97">
        <v>0</v>
      </c>
      <c r="J134" s="97">
        <f>G134+E134+I134</f>
        <v>45</v>
      </c>
      <c r="K134" s="99">
        <v>133</v>
      </c>
    </row>
    <row r="135" spans="1:11">
      <c r="A135" s="131" t="str">
        <f t="shared" si="2"/>
        <v>MichnováMichala</v>
      </c>
      <c r="B135" s="97" t="s">
        <v>207</v>
      </c>
      <c r="C135" s="97" t="s">
        <v>208</v>
      </c>
      <c r="H135" s="97">
        <v>25</v>
      </c>
      <c r="I135" s="97">
        <v>45</v>
      </c>
      <c r="J135" s="97">
        <f>G135+E135+I135</f>
        <v>45</v>
      </c>
      <c r="K135" s="99">
        <v>133</v>
      </c>
    </row>
    <row r="136" spans="1:11">
      <c r="A136" s="131" t="str">
        <f t="shared" si="2"/>
        <v>VotrubováLenka</v>
      </c>
      <c r="B136" s="97" t="s">
        <v>14</v>
      </c>
      <c r="C136" s="97" t="s">
        <v>490</v>
      </c>
      <c r="H136" s="97">
        <v>25</v>
      </c>
      <c r="I136" s="97">
        <v>45</v>
      </c>
      <c r="J136" s="97">
        <f>G136+E136+I136</f>
        <v>45</v>
      </c>
      <c r="K136" s="99">
        <v>133</v>
      </c>
    </row>
    <row r="137" spans="1:11">
      <c r="A137" s="131" t="str">
        <f t="shared" si="2"/>
        <v>MikulkováKateřina</v>
      </c>
      <c r="B137" s="119" t="s">
        <v>253</v>
      </c>
      <c r="C137" s="119" t="s">
        <v>750</v>
      </c>
      <c r="D137" s="119" t="s">
        <v>748</v>
      </c>
      <c r="E137" s="118">
        <v>0</v>
      </c>
      <c r="F137" s="116">
        <v>26</v>
      </c>
      <c r="G137" s="97">
        <v>44</v>
      </c>
      <c r="I137" s="97">
        <v>0</v>
      </c>
      <c r="J137" s="97">
        <f>G137+E137+I137</f>
        <v>44</v>
      </c>
      <c r="K137" s="99">
        <v>136</v>
      </c>
    </row>
    <row r="138" spans="1:11">
      <c r="A138" s="131" t="str">
        <f t="shared" si="2"/>
        <v xml:space="preserve">PetrtýlováŠárka </v>
      </c>
      <c r="B138" s="97" t="s">
        <v>104</v>
      </c>
      <c r="C138" s="97" t="s">
        <v>105</v>
      </c>
      <c r="H138" s="97">
        <v>26</v>
      </c>
      <c r="I138" s="97">
        <v>44</v>
      </c>
      <c r="J138" s="97">
        <f>G138+E138+I138</f>
        <v>44</v>
      </c>
      <c r="K138" s="99">
        <v>136</v>
      </c>
    </row>
    <row r="139" spans="1:11">
      <c r="A139" s="131" t="str">
        <f t="shared" si="2"/>
        <v>KošťálováJana</v>
      </c>
      <c r="B139" s="119" t="s">
        <v>128</v>
      </c>
      <c r="C139" s="119" t="s">
        <v>749</v>
      </c>
      <c r="D139" s="119" t="s">
        <v>748</v>
      </c>
      <c r="E139" s="118">
        <v>0</v>
      </c>
      <c r="F139" s="116">
        <v>27</v>
      </c>
      <c r="G139" s="97">
        <v>43</v>
      </c>
      <c r="I139" s="97">
        <v>0</v>
      </c>
      <c r="J139" s="97">
        <f>G139+E139+I139</f>
        <v>43</v>
      </c>
      <c r="K139" s="99">
        <v>138</v>
      </c>
    </row>
    <row r="140" spans="1:11">
      <c r="A140" s="131" t="str">
        <f t="shared" si="2"/>
        <v>PelnářováVeronika</v>
      </c>
      <c r="B140" s="97" t="s">
        <v>47</v>
      </c>
      <c r="C140" s="97" t="s">
        <v>482</v>
      </c>
      <c r="H140" s="97">
        <v>27</v>
      </c>
      <c r="I140" s="97">
        <v>43</v>
      </c>
      <c r="J140" s="97">
        <f>G140+E140+I140</f>
        <v>43</v>
      </c>
      <c r="K140" s="99">
        <v>138</v>
      </c>
    </row>
    <row r="141" spans="1:11">
      <c r="A141" s="131" t="str">
        <f t="shared" si="2"/>
        <v>RokosováMartina</v>
      </c>
      <c r="B141" s="97" t="s">
        <v>80</v>
      </c>
      <c r="C141" s="97" t="s">
        <v>318</v>
      </c>
      <c r="H141" s="97">
        <v>28</v>
      </c>
      <c r="I141" s="97">
        <v>42</v>
      </c>
      <c r="J141" s="97">
        <f>G141+E141+I141</f>
        <v>42</v>
      </c>
      <c r="K141" s="99">
        <v>140</v>
      </c>
    </row>
    <row r="142" spans="1:11">
      <c r="A142" s="131" t="str">
        <f t="shared" si="2"/>
        <v>PlankováLucie</v>
      </c>
      <c r="B142" s="97" t="s">
        <v>93</v>
      </c>
      <c r="C142" s="97" t="s">
        <v>533</v>
      </c>
      <c r="H142" s="97">
        <v>29</v>
      </c>
      <c r="I142" s="97">
        <v>41</v>
      </c>
      <c r="J142" s="97">
        <f>G142+E142+I142</f>
        <v>41</v>
      </c>
      <c r="K142" s="99">
        <v>141</v>
      </c>
    </row>
    <row r="143" spans="1:11">
      <c r="A143" s="131" t="str">
        <f t="shared" si="2"/>
        <v>VlkováMarkéta</v>
      </c>
      <c r="B143" s="97" t="s">
        <v>58</v>
      </c>
      <c r="C143" s="97" t="s">
        <v>450</v>
      </c>
      <c r="H143" s="97">
        <v>31</v>
      </c>
      <c r="I143" s="97">
        <v>39</v>
      </c>
      <c r="J143" s="97">
        <f>G143+E143+I143</f>
        <v>39</v>
      </c>
      <c r="K143" s="99">
        <v>142</v>
      </c>
    </row>
    <row r="144" spans="1:11">
      <c r="A144" s="131" t="str">
        <f t="shared" si="2"/>
        <v>PotužníkováMichaela</v>
      </c>
      <c r="B144" s="97" t="s">
        <v>60</v>
      </c>
      <c r="C144" s="97" t="s">
        <v>115</v>
      </c>
      <c r="H144" s="97">
        <v>32</v>
      </c>
      <c r="I144" s="97">
        <v>38</v>
      </c>
      <c r="J144" s="97">
        <f>G144+E144+I144</f>
        <v>38</v>
      </c>
      <c r="K144" s="99">
        <v>143</v>
      </c>
    </row>
    <row r="145" spans="1:11">
      <c r="A145" s="131" t="str">
        <f t="shared" si="2"/>
        <v>MajstrováJitka</v>
      </c>
      <c r="B145" s="97" t="s">
        <v>56</v>
      </c>
      <c r="C145" s="97" t="s">
        <v>195</v>
      </c>
      <c r="H145" s="97">
        <v>33</v>
      </c>
      <c r="I145" s="97">
        <v>37</v>
      </c>
      <c r="J145" s="97">
        <f>G145+E145+I145</f>
        <v>37</v>
      </c>
      <c r="K145" s="99">
        <v>144</v>
      </c>
    </row>
    <row r="146" spans="1:11">
      <c r="A146" s="131" t="str">
        <f t="shared" si="2"/>
        <v>BimovaAdela</v>
      </c>
      <c r="B146" s="97" t="s">
        <v>203</v>
      </c>
      <c r="C146" s="97" t="s">
        <v>204</v>
      </c>
      <c r="H146" s="97">
        <v>34</v>
      </c>
      <c r="I146" s="97">
        <v>36</v>
      </c>
      <c r="J146" s="97">
        <f>G146+E146+I146</f>
        <v>36</v>
      </c>
      <c r="K146" s="99">
        <v>145</v>
      </c>
    </row>
    <row r="147" spans="1:11">
      <c r="A147" s="131" t="str">
        <f t="shared" si="2"/>
        <v>PolákováKristýna</v>
      </c>
      <c r="B147" s="97" t="s">
        <v>85</v>
      </c>
      <c r="C147" s="97" t="s">
        <v>86</v>
      </c>
      <c r="H147" s="97">
        <v>35</v>
      </c>
      <c r="I147" s="97">
        <v>35</v>
      </c>
      <c r="J147" s="97">
        <f>G147+E147+I147</f>
        <v>35</v>
      </c>
      <c r="K147" s="99">
        <v>146</v>
      </c>
    </row>
    <row r="148" spans="1:11">
      <c r="A148" s="131" t="str">
        <f t="shared" si="2"/>
        <v>RybáčkováKristýna</v>
      </c>
      <c r="B148" s="97" t="s">
        <v>85</v>
      </c>
      <c r="C148" s="97" t="s">
        <v>191</v>
      </c>
      <c r="H148" s="97">
        <v>36</v>
      </c>
      <c r="I148" s="97">
        <v>34</v>
      </c>
      <c r="J148" s="97">
        <f>G148+E148+I148</f>
        <v>34</v>
      </c>
      <c r="K148" s="99">
        <v>147</v>
      </c>
    </row>
    <row r="149" spans="1:11">
      <c r="A149" s="131" t="str">
        <f t="shared" si="2"/>
        <v>HorákováMartina</v>
      </c>
      <c r="B149" s="97" t="s">
        <v>80</v>
      </c>
      <c r="C149" s="97" t="s">
        <v>166</v>
      </c>
      <c r="H149" s="97">
        <v>37</v>
      </c>
      <c r="I149" s="97">
        <v>33</v>
      </c>
      <c r="J149" s="97">
        <f>G149+E149+I149</f>
        <v>33</v>
      </c>
      <c r="K149" s="99">
        <v>148</v>
      </c>
    </row>
    <row r="150" spans="1:11">
      <c r="A150" s="131" t="str">
        <f t="shared" si="2"/>
        <v>ŠtrosováNicola</v>
      </c>
      <c r="B150" s="97" t="s">
        <v>380</v>
      </c>
      <c r="C150" s="97" t="s">
        <v>381</v>
      </c>
      <c r="H150" s="97">
        <v>38</v>
      </c>
      <c r="I150" s="97">
        <v>32</v>
      </c>
      <c r="J150" s="97">
        <f>G150+E150+I150</f>
        <v>32</v>
      </c>
      <c r="K150" s="99">
        <v>149</v>
      </c>
    </row>
    <row r="151" spans="1:11">
      <c r="A151" s="131" t="str">
        <f t="shared" si="2"/>
        <v>KutmonováJitka</v>
      </c>
      <c r="B151" s="97" t="s">
        <v>56</v>
      </c>
      <c r="C151" s="97" t="s">
        <v>57</v>
      </c>
      <c r="H151" s="97">
        <v>39</v>
      </c>
      <c r="I151" s="97">
        <v>31</v>
      </c>
      <c r="J151" s="97">
        <f>G151+E151+I151</f>
        <v>31</v>
      </c>
      <c r="K151" s="99">
        <v>150</v>
      </c>
    </row>
    <row r="152" spans="1:11">
      <c r="A152" s="131" t="str">
        <f t="shared" si="2"/>
        <v>Konečná Radka</v>
      </c>
      <c r="B152" s="97" t="s">
        <v>109</v>
      </c>
      <c r="C152" s="97" t="s">
        <v>110</v>
      </c>
      <c r="H152" s="97">
        <v>40</v>
      </c>
      <c r="I152" s="97">
        <v>30</v>
      </c>
      <c r="J152" s="97">
        <f>G152+E152+I152</f>
        <v>30</v>
      </c>
      <c r="K152" s="99">
        <v>151</v>
      </c>
    </row>
    <row r="153" spans="1:11">
      <c r="A153" s="131" t="str">
        <f t="shared" si="2"/>
        <v>KrupkováDominika</v>
      </c>
      <c r="B153" s="97" t="s">
        <v>336</v>
      </c>
      <c r="C153" s="97" t="s">
        <v>337</v>
      </c>
      <c r="H153" s="97">
        <v>41</v>
      </c>
      <c r="I153" s="97">
        <v>29</v>
      </c>
      <c r="J153" s="97">
        <f>G153+E153+I153</f>
        <v>29</v>
      </c>
      <c r="K153" s="99">
        <v>152</v>
      </c>
    </row>
    <row r="154" spans="1:11">
      <c r="A154" s="131" t="str">
        <f t="shared" si="2"/>
        <v>PulkrabovaMarkéta</v>
      </c>
      <c r="B154" s="97" t="s">
        <v>58</v>
      </c>
      <c r="C154" s="97" t="s">
        <v>119</v>
      </c>
      <c r="H154" s="97">
        <v>42</v>
      </c>
      <c r="I154" s="97">
        <v>28</v>
      </c>
      <c r="J154" s="97">
        <f>G154+E154+I154</f>
        <v>28</v>
      </c>
      <c r="K154" s="99">
        <v>153</v>
      </c>
    </row>
    <row r="155" spans="1:11">
      <c r="A155" s="131" t="str">
        <f t="shared" si="2"/>
        <v xml:space="preserve">BařinkováMarkéta </v>
      </c>
      <c r="B155" s="97" t="s">
        <v>65</v>
      </c>
      <c r="C155" s="97" t="s">
        <v>66</v>
      </c>
      <c r="H155" s="97">
        <v>43</v>
      </c>
      <c r="I155" s="97">
        <v>27</v>
      </c>
      <c r="J155" s="97">
        <f>G155+E155+I155</f>
        <v>27</v>
      </c>
      <c r="K155" s="99">
        <v>154</v>
      </c>
    </row>
    <row r="156" spans="1:11">
      <c r="A156" s="131" t="str">
        <f t="shared" si="2"/>
        <v>KolocováVeronika</v>
      </c>
      <c r="B156" s="97" t="s">
        <v>47</v>
      </c>
      <c r="C156" s="97" t="s">
        <v>48</v>
      </c>
      <c r="H156" s="97">
        <v>44</v>
      </c>
      <c r="I156" s="97">
        <v>26</v>
      </c>
      <c r="J156" s="97">
        <f>G156+E156+I156</f>
        <v>26</v>
      </c>
      <c r="K156" s="99">
        <v>155</v>
      </c>
    </row>
    <row r="157" spans="1:11">
      <c r="A157" s="131" t="str">
        <f t="shared" si="2"/>
        <v>ChmelíkováKristýna</v>
      </c>
      <c r="B157" s="97" t="s">
        <v>85</v>
      </c>
      <c r="C157" s="97" t="s">
        <v>180</v>
      </c>
      <c r="H157" s="97">
        <v>45</v>
      </c>
      <c r="I157" s="97">
        <v>25</v>
      </c>
      <c r="J157" s="97">
        <f>G157+E157+I157</f>
        <v>25</v>
      </c>
      <c r="K157" s="99">
        <v>156</v>
      </c>
    </row>
    <row r="158" spans="1:11">
      <c r="A158" s="131" t="str">
        <f t="shared" si="2"/>
        <v>VaculíkováKateřina</v>
      </c>
      <c r="B158" s="97" t="s">
        <v>253</v>
      </c>
      <c r="C158" s="97" t="s">
        <v>390</v>
      </c>
      <c r="H158" s="97">
        <v>46</v>
      </c>
      <c r="I158" s="97">
        <v>24</v>
      </c>
      <c r="J158" s="97">
        <f>G158+E158+I158</f>
        <v>24</v>
      </c>
      <c r="K158" s="99">
        <v>157</v>
      </c>
    </row>
    <row r="159" spans="1:11">
      <c r="A159" s="131" t="str">
        <f t="shared" si="2"/>
        <v>SobotováDana</v>
      </c>
      <c r="B159" s="97" t="s">
        <v>121</v>
      </c>
      <c r="C159" s="97" t="s">
        <v>221</v>
      </c>
      <c r="H159" s="97">
        <v>47</v>
      </c>
      <c r="I159" s="97">
        <v>23</v>
      </c>
      <c r="J159" s="97">
        <f>G159+E159+I159</f>
        <v>23</v>
      </c>
      <c r="K159" s="99">
        <v>158</v>
      </c>
    </row>
    <row r="160" spans="1:11">
      <c r="A160" s="131" t="str">
        <f t="shared" si="2"/>
        <v xml:space="preserve">ŠkultétyLívia </v>
      </c>
      <c r="B160" s="97" t="s">
        <v>324</v>
      </c>
      <c r="C160" s="97" t="s">
        <v>323</v>
      </c>
      <c r="H160" s="97">
        <v>48</v>
      </c>
      <c r="I160" s="97">
        <v>22</v>
      </c>
      <c r="J160" s="97">
        <f>G160+E160+I160</f>
        <v>22</v>
      </c>
      <c r="K160" s="99">
        <v>159</v>
      </c>
    </row>
    <row r="161" spans="1:11">
      <c r="A161" s="131" t="str">
        <f t="shared" si="2"/>
        <v>NitschelovaOlga</v>
      </c>
      <c r="B161" s="97" t="s">
        <v>290</v>
      </c>
      <c r="C161" s="97" t="s">
        <v>291</v>
      </c>
      <c r="H161" s="97">
        <v>49</v>
      </c>
      <c r="I161" s="97">
        <v>21</v>
      </c>
      <c r="J161" s="97">
        <f>G161+E161+I161</f>
        <v>21</v>
      </c>
      <c r="K161" s="99">
        <v>160</v>
      </c>
    </row>
    <row r="162" spans="1:11">
      <c r="A162" s="131" t="str">
        <f t="shared" si="2"/>
        <v>KalousováIvetka</v>
      </c>
      <c r="B162" s="97" t="s">
        <v>262</v>
      </c>
      <c r="C162" s="97" t="s">
        <v>263</v>
      </c>
      <c r="H162" s="97">
        <v>50</v>
      </c>
      <c r="I162" s="97">
        <v>20</v>
      </c>
      <c r="J162" s="97">
        <f>G162+E162+I162</f>
        <v>20</v>
      </c>
      <c r="K162" s="99">
        <v>161</v>
      </c>
    </row>
    <row r="163" spans="1:11">
      <c r="A163" s="131" t="str">
        <f t="shared" si="2"/>
        <v>BaroňováDenisa</v>
      </c>
      <c r="B163" s="97" t="s">
        <v>173</v>
      </c>
      <c r="C163" s="97" t="s">
        <v>476</v>
      </c>
      <c r="H163" s="97">
        <v>51</v>
      </c>
      <c r="I163" s="97">
        <v>19</v>
      </c>
      <c r="J163" s="97">
        <f>G163+E163+I163</f>
        <v>19</v>
      </c>
      <c r="K163" s="99">
        <v>162</v>
      </c>
    </row>
    <row r="164" spans="1:11">
      <c r="A164" s="131" t="str">
        <f t="shared" si="2"/>
        <v>DlouháKateřina</v>
      </c>
      <c r="B164" s="97" t="s">
        <v>253</v>
      </c>
      <c r="C164" s="97" t="s">
        <v>393</v>
      </c>
      <c r="H164" s="97">
        <v>52</v>
      </c>
      <c r="I164" s="97">
        <v>18</v>
      </c>
      <c r="J164" s="97">
        <f>G164+E164+I164</f>
        <v>18</v>
      </c>
      <c r="K164" s="99">
        <v>163</v>
      </c>
    </row>
    <row r="165" spans="1:11">
      <c r="A165" s="131" t="str">
        <f t="shared" si="2"/>
        <v>ŠtaudnerováTereza</v>
      </c>
      <c r="B165" s="97" t="s">
        <v>75</v>
      </c>
      <c r="C165" s="97" t="s">
        <v>177</v>
      </c>
      <c r="H165" s="97">
        <v>53</v>
      </c>
      <c r="I165" s="97">
        <v>17</v>
      </c>
      <c r="J165" s="97">
        <f>G165+E165+I165</f>
        <v>17</v>
      </c>
      <c r="K165" s="99">
        <v>164</v>
      </c>
    </row>
    <row r="166" spans="1:11">
      <c r="A166" s="131" t="str">
        <f t="shared" si="2"/>
        <v>KabešováKarin</v>
      </c>
      <c r="B166" s="97" t="s">
        <v>315</v>
      </c>
      <c r="C166" s="97" t="s">
        <v>316</v>
      </c>
      <c r="H166" s="97">
        <v>54</v>
      </c>
      <c r="I166" s="97">
        <v>16</v>
      </c>
      <c r="J166" s="97">
        <f>G166+E166+I166</f>
        <v>16</v>
      </c>
      <c r="K166" s="99">
        <v>165</v>
      </c>
    </row>
    <row r="167" spans="1:11">
      <c r="A167" s="131" t="str">
        <f t="shared" si="2"/>
        <v>MyšičkováLucie</v>
      </c>
      <c r="B167" s="97" t="s">
        <v>93</v>
      </c>
      <c r="C167" s="97" t="s">
        <v>236</v>
      </c>
      <c r="H167" s="97">
        <v>55</v>
      </c>
      <c r="I167" s="97">
        <v>15</v>
      </c>
      <c r="J167" s="97">
        <f>G167+E167+I167</f>
        <v>15</v>
      </c>
      <c r="K167" s="99">
        <v>166</v>
      </c>
    </row>
    <row r="168" spans="1:11">
      <c r="A168" s="131" t="str">
        <f t="shared" si="2"/>
        <v>KubíkováKlára</v>
      </c>
      <c r="B168" s="97" t="s">
        <v>185</v>
      </c>
      <c r="C168" s="97" t="s">
        <v>485</v>
      </c>
      <c r="H168" s="97">
        <v>56</v>
      </c>
      <c r="I168" s="97">
        <v>14</v>
      </c>
      <c r="J168" s="97">
        <f>G168+E168+I168</f>
        <v>14</v>
      </c>
      <c r="K168" s="99">
        <v>167</v>
      </c>
    </row>
    <row r="169" spans="1:11">
      <c r="A169" s="131" t="str">
        <f t="shared" si="2"/>
        <v>PokutováZuzana</v>
      </c>
      <c r="B169" s="97" t="s">
        <v>222</v>
      </c>
      <c r="C169" s="97" t="s">
        <v>238</v>
      </c>
      <c r="H169" s="97">
        <v>57</v>
      </c>
      <c r="I169" s="97">
        <v>13</v>
      </c>
      <c r="J169" s="97">
        <f>G169+E169+I169</f>
        <v>13</v>
      </c>
      <c r="K169" s="99">
        <v>168</v>
      </c>
    </row>
    <row r="170" spans="1:11">
      <c r="A170" s="131" t="str">
        <f t="shared" si="2"/>
        <v>SorokinaAlena</v>
      </c>
      <c r="B170" s="97" t="s">
        <v>62</v>
      </c>
      <c r="C170" s="97" t="s">
        <v>193</v>
      </c>
      <c r="H170" s="97">
        <v>58</v>
      </c>
      <c r="I170" s="97">
        <v>12</v>
      </c>
      <c r="J170" s="97">
        <f>G170+E170+I170</f>
        <v>12</v>
      </c>
      <c r="K170" s="99">
        <v>169</v>
      </c>
    </row>
    <row r="171" spans="1:11">
      <c r="A171" s="131" t="str">
        <f t="shared" si="2"/>
        <v>NeuwirthováTereza</v>
      </c>
      <c r="B171" s="97" t="s">
        <v>75</v>
      </c>
      <c r="C171" s="97" t="s">
        <v>200</v>
      </c>
      <c r="H171" s="97">
        <v>59</v>
      </c>
      <c r="I171" s="97">
        <v>11</v>
      </c>
      <c r="J171" s="97">
        <f>G171+E171+I171</f>
        <v>11</v>
      </c>
      <c r="K171" s="99">
        <v>170</v>
      </c>
    </row>
    <row r="172" spans="1:11">
      <c r="A172" s="131" t="str">
        <f t="shared" si="2"/>
        <v>KáclováLenka</v>
      </c>
      <c r="B172" s="97" t="s">
        <v>14</v>
      </c>
      <c r="C172" s="97" t="s">
        <v>108</v>
      </c>
      <c r="H172" s="97">
        <v>60</v>
      </c>
      <c r="I172" s="97">
        <v>10</v>
      </c>
      <c r="J172" s="97">
        <f>G172+E172+I172</f>
        <v>10</v>
      </c>
      <c r="K172" s="99">
        <v>171</v>
      </c>
    </row>
    <row r="173" spans="1:11">
      <c r="A173" s="131" t="str">
        <f t="shared" si="2"/>
        <v>JanouchováVeronika</v>
      </c>
      <c r="B173" s="97" t="s">
        <v>47</v>
      </c>
      <c r="C173" s="97" t="s">
        <v>163</v>
      </c>
      <c r="H173" s="97">
        <v>61</v>
      </c>
      <c r="I173" s="97">
        <v>9</v>
      </c>
      <c r="J173" s="97">
        <f>G173+E173+I173</f>
        <v>9</v>
      </c>
      <c r="K173" s="99">
        <v>172</v>
      </c>
    </row>
    <row r="174" spans="1:11">
      <c r="A174" s="131" t="str">
        <f t="shared" si="2"/>
        <v>RůžičkováMarcela</v>
      </c>
      <c r="B174" s="97" t="s">
        <v>231</v>
      </c>
      <c r="C174" s="97" t="s">
        <v>232</v>
      </c>
      <c r="H174" s="97">
        <v>62</v>
      </c>
      <c r="I174" s="97">
        <v>8</v>
      </c>
      <c r="J174" s="97">
        <f>G174+E174+I174</f>
        <v>8</v>
      </c>
      <c r="K174" s="99">
        <v>173</v>
      </c>
    </row>
    <row r="175" spans="1:11">
      <c r="A175" s="131" t="str">
        <f t="shared" si="2"/>
        <v>KejvalováJana</v>
      </c>
      <c r="B175" s="97" t="s">
        <v>128</v>
      </c>
      <c r="C175" s="97" t="s">
        <v>426</v>
      </c>
      <c r="H175" s="97">
        <v>63</v>
      </c>
      <c r="I175" s="97">
        <v>7</v>
      </c>
      <c r="J175" s="97">
        <f>G175+E175+I175</f>
        <v>7</v>
      </c>
      <c r="K175" s="99">
        <v>174</v>
      </c>
    </row>
    <row r="176" spans="1:11">
      <c r="A176" s="131" t="str">
        <f t="shared" si="2"/>
        <v>GregořicováMartina</v>
      </c>
      <c r="B176" s="97" t="s">
        <v>80</v>
      </c>
      <c r="C176" s="97" t="s">
        <v>519</v>
      </c>
      <c r="H176" s="97">
        <v>64</v>
      </c>
      <c r="I176" s="97">
        <v>6</v>
      </c>
      <c r="J176" s="97">
        <f>G176+E176+I176</f>
        <v>6</v>
      </c>
      <c r="K176" s="99">
        <v>175</v>
      </c>
    </row>
    <row r="177" spans="1:11">
      <c r="A177" s="131" t="str">
        <f t="shared" si="2"/>
        <v>ProchazkováSandra</v>
      </c>
      <c r="B177" s="97" t="s">
        <v>51</v>
      </c>
      <c r="C177" s="97" t="s">
        <v>52</v>
      </c>
      <c r="H177" s="97">
        <v>65</v>
      </c>
      <c r="I177" s="97">
        <v>5</v>
      </c>
      <c r="J177" s="97">
        <f>G177+E177+I177</f>
        <v>5</v>
      </c>
      <c r="K177" s="99">
        <v>176</v>
      </c>
    </row>
    <row r="178" spans="1:11">
      <c r="A178" s="131" t="str">
        <f t="shared" si="2"/>
        <v xml:space="preserve">Pavlíková Kateřina </v>
      </c>
      <c r="B178" s="97" t="s">
        <v>147</v>
      </c>
      <c r="C178" s="97" t="s">
        <v>148</v>
      </c>
      <c r="H178" s="97">
        <v>66</v>
      </c>
      <c r="I178" s="97">
        <v>4</v>
      </c>
      <c r="J178" s="97">
        <f>G178+E178+I178</f>
        <v>4</v>
      </c>
      <c r="K178" s="99">
        <v>177</v>
      </c>
    </row>
    <row r="179" spans="1:11">
      <c r="A179" s="131" t="str">
        <f t="shared" si="2"/>
        <v>KocourkováZuzana</v>
      </c>
      <c r="B179" s="97" t="s">
        <v>222</v>
      </c>
      <c r="C179" s="97" t="s">
        <v>366</v>
      </c>
      <c r="H179" s="97">
        <v>67</v>
      </c>
      <c r="I179" s="97">
        <v>3</v>
      </c>
      <c r="J179" s="97">
        <f>G179+E179+I179</f>
        <v>3</v>
      </c>
      <c r="K179" s="99">
        <v>178</v>
      </c>
    </row>
    <row r="180" spans="1:11">
      <c r="A180" s="131" t="str">
        <f t="shared" si="2"/>
        <v>ChalupskáMarkéta</v>
      </c>
      <c r="B180" s="97" t="s">
        <v>58</v>
      </c>
      <c r="C180" s="97" t="s">
        <v>154</v>
      </c>
      <c r="H180" s="97">
        <v>68</v>
      </c>
      <c r="I180" s="97">
        <v>2</v>
      </c>
      <c r="J180" s="97">
        <f>G180+E180+I180</f>
        <v>2</v>
      </c>
      <c r="K180" s="99">
        <v>179</v>
      </c>
    </row>
    <row r="181" spans="1:11">
      <c r="A181" s="131" t="str">
        <f t="shared" si="2"/>
        <v>OravcováPetra</v>
      </c>
      <c r="B181" s="97" t="s">
        <v>70</v>
      </c>
      <c r="C181" s="97" t="s">
        <v>245</v>
      </c>
      <c r="H181" s="97">
        <v>70</v>
      </c>
      <c r="I181" s="97">
        <v>1</v>
      </c>
      <c r="J181" s="97">
        <f>G181+E181+I181</f>
        <v>1</v>
      </c>
      <c r="K181" s="99">
        <v>180</v>
      </c>
    </row>
    <row r="182" spans="1:11">
      <c r="A182" s="131" t="str">
        <f t="shared" si="2"/>
        <v>VinopalováDana</v>
      </c>
      <c r="B182" s="97" t="s">
        <v>121</v>
      </c>
      <c r="C182" s="97" t="s">
        <v>150</v>
      </c>
      <c r="H182" s="97">
        <v>69</v>
      </c>
      <c r="I182" s="97">
        <v>1</v>
      </c>
      <c r="J182" s="97">
        <f>G182+E182+I182</f>
        <v>1</v>
      </c>
      <c r="K182" s="99">
        <v>180</v>
      </c>
    </row>
  </sheetData>
  <sheetProtection selectLockedCells="1" selectUnlockedCells="1"/>
  <autoFilter ref="B1:K55">
    <sortState ref="B2:K182">
      <sortCondition descending="1" ref="J1:J55"/>
    </sortState>
  </autoFilter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5"/>
  </sheetPr>
  <dimension ref="A1:G54"/>
  <sheetViews>
    <sheetView workbookViewId="0">
      <selection activeCell="B1" sqref="B1:E1"/>
    </sheetView>
  </sheetViews>
  <sheetFormatPr defaultColWidth="8.7109375" defaultRowHeight="15"/>
  <cols>
    <col min="1" max="1" width="11.5703125" style="97" customWidth="1"/>
    <col min="2" max="2" width="9.5703125" style="97" customWidth="1"/>
    <col min="3" max="3" width="11.7109375" style="97" customWidth="1"/>
    <col min="4" max="6" width="25.28515625" style="97" customWidth="1"/>
    <col min="7" max="7" width="20.28515625" style="97" bestFit="1" customWidth="1"/>
    <col min="8" max="16384" width="8.7109375" style="97"/>
  </cols>
  <sheetData>
    <row r="1" spans="1:7">
      <c r="A1" s="122" t="s">
        <v>745</v>
      </c>
      <c r="B1" s="123" t="s">
        <v>746</v>
      </c>
      <c r="C1" s="122" t="s">
        <v>11</v>
      </c>
      <c r="D1" s="121" t="s">
        <v>834</v>
      </c>
      <c r="E1" s="111" t="s">
        <v>857</v>
      </c>
      <c r="F1" s="111" t="s">
        <v>858</v>
      </c>
      <c r="G1" s="111" t="s">
        <v>739</v>
      </c>
    </row>
    <row r="2" spans="1:7">
      <c r="A2" s="107" t="s">
        <v>549</v>
      </c>
      <c r="B2" s="107" t="s">
        <v>47</v>
      </c>
      <c r="C2" s="107" t="s">
        <v>819</v>
      </c>
      <c r="D2" s="104">
        <v>20</v>
      </c>
      <c r="E2" s="97">
        <v>15</v>
      </c>
      <c r="F2" s="100">
        <f>D2+E2</f>
        <v>35</v>
      </c>
      <c r="G2" s="120">
        <v>1</v>
      </c>
    </row>
    <row r="3" spans="1:7">
      <c r="A3" s="107" t="s">
        <v>549</v>
      </c>
      <c r="B3" s="107" t="s">
        <v>173</v>
      </c>
      <c r="C3" s="107" t="s">
        <v>799</v>
      </c>
      <c r="D3" s="104">
        <v>18</v>
      </c>
      <c r="E3" s="97">
        <v>17</v>
      </c>
      <c r="F3" s="100">
        <f>D3+E3</f>
        <v>35</v>
      </c>
      <c r="G3" s="120">
        <v>1</v>
      </c>
    </row>
    <row r="4" spans="1:7">
      <c r="A4" s="107" t="s">
        <v>603</v>
      </c>
      <c r="B4" s="107" t="s">
        <v>60</v>
      </c>
      <c r="C4" s="107" t="s">
        <v>819</v>
      </c>
      <c r="D4" s="104">
        <v>12</v>
      </c>
      <c r="E4" s="97">
        <v>16</v>
      </c>
      <c r="F4" s="100">
        <f>D4+E4</f>
        <v>28</v>
      </c>
      <c r="G4" s="120">
        <v>3</v>
      </c>
    </row>
    <row r="5" spans="1:7">
      <c r="A5" s="107" t="s">
        <v>247</v>
      </c>
      <c r="B5" s="107" t="s">
        <v>265</v>
      </c>
      <c r="C5" s="107" t="s">
        <v>819</v>
      </c>
      <c r="D5" s="104">
        <v>16</v>
      </c>
      <c r="E5" s="97">
        <v>12</v>
      </c>
      <c r="F5" s="100">
        <f>D5+E5</f>
        <v>28</v>
      </c>
      <c r="G5" s="120">
        <v>3</v>
      </c>
    </row>
    <row r="6" spans="1:7">
      <c r="A6" s="107" t="s">
        <v>561</v>
      </c>
      <c r="B6" s="107" t="s">
        <v>479</v>
      </c>
      <c r="C6" s="107" t="s">
        <v>819</v>
      </c>
      <c r="D6" s="104">
        <v>19</v>
      </c>
      <c r="E6" s="97">
        <v>4</v>
      </c>
      <c r="F6" s="100">
        <f>D6+E6</f>
        <v>23</v>
      </c>
      <c r="G6" s="120">
        <v>5</v>
      </c>
    </row>
    <row r="7" spans="1:7">
      <c r="A7" s="107" t="s">
        <v>633</v>
      </c>
      <c r="B7" s="107" t="s">
        <v>75</v>
      </c>
      <c r="C7" s="107" t="s">
        <v>799</v>
      </c>
      <c r="D7" s="104">
        <v>20</v>
      </c>
      <c r="E7" s="100"/>
      <c r="F7" s="100">
        <f>D7+E7</f>
        <v>20</v>
      </c>
      <c r="G7" s="120">
        <v>6</v>
      </c>
    </row>
    <row r="8" spans="1:7">
      <c r="A8" s="149" t="s">
        <v>561</v>
      </c>
      <c r="B8" s="149" t="s">
        <v>594</v>
      </c>
      <c r="C8" s="149"/>
      <c r="D8" s="145"/>
      <c r="E8" s="97">
        <v>20</v>
      </c>
      <c r="F8" s="100">
        <f>D8+E8</f>
        <v>20</v>
      </c>
      <c r="G8" s="120">
        <v>6</v>
      </c>
    </row>
    <row r="9" spans="1:7">
      <c r="A9" s="107" t="s">
        <v>825</v>
      </c>
      <c r="B9" s="107" t="s">
        <v>265</v>
      </c>
      <c r="C9" s="107" t="s">
        <v>799</v>
      </c>
      <c r="D9" s="104">
        <v>19</v>
      </c>
      <c r="E9" s="100"/>
      <c r="F9" s="100">
        <f>D9+E9</f>
        <v>19</v>
      </c>
      <c r="G9" s="120">
        <v>8</v>
      </c>
    </row>
    <row r="10" spans="1:7">
      <c r="A10" s="149" t="s">
        <v>547</v>
      </c>
      <c r="B10" s="149" t="s">
        <v>479</v>
      </c>
      <c r="C10" s="149"/>
      <c r="D10" s="145"/>
      <c r="E10" s="97">
        <v>19</v>
      </c>
      <c r="F10" s="100">
        <f>D10+E10</f>
        <v>19</v>
      </c>
      <c r="G10" s="120">
        <v>8</v>
      </c>
    </row>
    <row r="11" spans="1:7">
      <c r="A11" s="149" t="s">
        <v>597</v>
      </c>
      <c r="B11" s="149" t="s">
        <v>596</v>
      </c>
      <c r="C11" s="149"/>
      <c r="D11" s="145"/>
      <c r="E11" s="97">
        <v>19</v>
      </c>
      <c r="F11" s="100">
        <f>D11+E11</f>
        <v>19</v>
      </c>
      <c r="G11" s="120">
        <v>8</v>
      </c>
    </row>
    <row r="12" spans="1:7">
      <c r="A12" s="107" t="s">
        <v>833</v>
      </c>
      <c r="B12" s="107" t="s">
        <v>222</v>
      </c>
      <c r="C12" s="107" t="s">
        <v>819</v>
      </c>
      <c r="D12" s="104">
        <v>18</v>
      </c>
      <c r="E12" s="100"/>
      <c r="F12" s="100">
        <f>D12+E12</f>
        <v>18</v>
      </c>
      <c r="G12" s="120">
        <v>11</v>
      </c>
    </row>
    <row r="13" spans="1:7">
      <c r="A13" s="107" t="s">
        <v>831</v>
      </c>
      <c r="B13" s="107" t="s">
        <v>479</v>
      </c>
      <c r="C13" s="107" t="s">
        <v>819</v>
      </c>
      <c r="D13" s="104">
        <v>17</v>
      </c>
      <c r="E13" s="100"/>
      <c r="F13" s="100">
        <f>D13+E13</f>
        <v>17</v>
      </c>
      <c r="G13" s="120">
        <v>12</v>
      </c>
    </row>
    <row r="14" spans="1:7">
      <c r="A14" s="107" t="s">
        <v>509</v>
      </c>
      <c r="B14" s="107" t="s">
        <v>832</v>
      </c>
      <c r="C14" s="107" t="s">
        <v>799</v>
      </c>
      <c r="D14" s="104">
        <v>17</v>
      </c>
      <c r="E14" s="100"/>
      <c r="F14" s="100">
        <f>D14+E14</f>
        <v>17</v>
      </c>
      <c r="G14" s="120">
        <v>12</v>
      </c>
    </row>
    <row r="15" spans="1:7">
      <c r="A15" s="107" t="s">
        <v>787</v>
      </c>
      <c r="B15" s="107" t="s">
        <v>830</v>
      </c>
      <c r="C15" s="107" t="s">
        <v>799</v>
      </c>
      <c r="D15" s="104">
        <v>16</v>
      </c>
      <c r="E15" s="100"/>
      <c r="F15" s="100">
        <f>D15+E15</f>
        <v>16</v>
      </c>
      <c r="G15" s="120">
        <v>14</v>
      </c>
    </row>
    <row r="16" spans="1:7">
      <c r="A16" s="149" t="s">
        <v>129</v>
      </c>
      <c r="B16" s="149" t="s">
        <v>551</v>
      </c>
      <c r="C16" s="149"/>
      <c r="D16" s="145"/>
      <c r="E16" s="97">
        <v>16</v>
      </c>
      <c r="F16" s="100">
        <f>D16+E16</f>
        <v>16</v>
      </c>
      <c r="G16" s="120">
        <v>14</v>
      </c>
    </row>
    <row r="17" spans="1:7">
      <c r="A17" s="107" t="s">
        <v>821</v>
      </c>
      <c r="B17" s="107" t="s">
        <v>573</v>
      </c>
      <c r="C17" s="107" t="s">
        <v>799</v>
      </c>
      <c r="D17" s="104">
        <v>11</v>
      </c>
      <c r="E17" s="97">
        <v>5</v>
      </c>
      <c r="F17" s="100">
        <f>D17+E17</f>
        <v>16</v>
      </c>
      <c r="G17" s="120">
        <v>14</v>
      </c>
    </row>
    <row r="18" spans="1:7">
      <c r="A18" s="107" t="s">
        <v>276</v>
      </c>
      <c r="B18" s="107" t="s">
        <v>827</v>
      </c>
      <c r="C18" s="107" t="s">
        <v>819</v>
      </c>
      <c r="D18" s="104">
        <v>15</v>
      </c>
      <c r="E18" s="100"/>
      <c r="F18" s="100">
        <f>D18+E18</f>
        <v>15</v>
      </c>
      <c r="G18" s="120">
        <v>17</v>
      </c>
    </row>
    <row r="19" spans="1:7">
      <c r="A19" s="107" t="s">
        <v>829</v>
      </c>
      <c r="B19" s="107" t="s">
        <v>828</v>
      </c>
      <c r="C19" s="107" t="s">
        <v>799</v>
      </c>
      <c r="D19" s="104">
        <v>15</v>
      </c>
      <c r="E19" s="100"/>
      <c r="F19" s="100">
        <f>D19+E19</f>
        <v>15</v>
      </c>
      <c r="G19" s="120">
        <v>17</v>
      </c>
    </row>
    <row r="20" spans="1:7">
      <c r="A20" s="107" t="s">
        <v>825</v>
      </c>
      <c r="B20" s="107" t="s">
        <v>265</v>
      </c>
      <c r="C20" s="107" t="s">
        <v>819</v>
      </c>
      <c r="D20" s="104">
        <v>14</v>
      </c>
      <c r="E20" s="100"/>
      <c r="F20" s="100">
        <f>D20+E20</f>
        <v>14</v>
      </c>
      <c r="G20" s="120">
        <v>19</v>
      </c>
    </row>
    <row r="21" spans="1:7">
      <c r="A21" s="107" t="s">
        <v>276</v>
      </c>
      <c r="B21" s="107" t="s">
        <v>826</v>
      </c>
      <c r="C21" s="107" t="s">
        <v>799</v>
      </c>
      <c r="D21" s="104">
        <v>14</v>
      </c>
      <c r="E21" s="100"/>
      <c r="F21" s="100">
        <f>D21+E21</f>
        <v>14</v>
      </c>
      <c r="G21" s="120">
        <v>19</v>
      </c>
    </row>
    <row r="22" spans="1:7">
      <c r="A22" s="107" t="s">
        <v>510</v>
      </c>
      <c r="B22" s="107" t="s">
        <v>253</v>
      </c>
      <c r="C22" s="107" t="s">
        <v>799</v>
      </c>
      <c r="D22" s="104">
        <v>4</v>
      </c>
      <c r="E22" s="97">
        <v>9</v>
      </c>
      <c r="F22" s="100">
        <f>D22+E22</f>
        <v>13</v>
      </c>
      <c r="G22" s="120">
        <v>21</v>
      </c>
    </row>
    <row r="23" spans="1:7">
      <c r="A23" s="107" t="s">
        <v>823</v>
      </c>
      <c r="B23" s="107" t="s">
        <v>265</v>
      </c>
      <c r="C23" s="107" t="s">
        <v>819</v>
      </c>
      <c r="D23" s="104">
        <v>13</v>
      </c>
      <c r="E23" s="100"/>
      <c r="F23" s="100">
        <f>D23+E23</f>
        <v>13</v>
      </c>
      <c r="G23" s="120">
        <v>21</v>
      </c>
    </row>
    <row r="24" spans="1:7">
      <c r="A24" s="107" t="s">
        <v>824</v>
      </c>
      <c r="B24" s="107" t="s">
        <v>265</v>
      </c>
      <c r="C24" s="107" t="s">
        <v>799</v>
      </c>
      <c r="D24" s="104">
        <v>13</v>
      </c>
      <c r="E24" s="100"/>
      <c r="F24" s="100">
        <f>D24+E24</f>
        <v>13</v>
      </c>
      <c r="G24" s="120">
        <v>21</v>
      </c>
    </row>
    <row r="25" spans="1:7">
      <c r="A25" s="107" t="s">
        <v>86</v>
      </c>
      <c r="B25" s="107" t="s">
        <v>822</v>
      </c>
      <c r="C25" s="107" t="s">
        <v>799</v>
      </c>
      <c r="D25" s="104">
        <v>12</v>
      </c>
      <c r="E25" s="100"/>
      <c r="F25" s="100">
        <f>D25+E25</f>
        <v>12</v>
      </c>
      <c r="G25" s="120">
        <v>24</v>
      </c>
    </row>
    <row r="26" spans="1:7">
      <c r="A26" s="149" t="s">
        <v>610</v>
      </c>
      <c r="B26" s="149" t="s">
        <v>93</v>
      </c>
      <c r="C26" s="149"/>
      <c r="D26" s="145"/>
      <c r="E26" s="97">
        <v>11</v>
      </c>
      <c r="F26" s="100">
        <f>D26+E26</f>
        <v>11</v>
      </c>
      <c r="G26" s="120">
        <v>25</v>
      </c>
    </row>
    <row r="27" spans="1:7">
      <c r="A27" s="107" t="s">
        <v>510</v>
      </c>
      <c r="B27" s="107" t="s">
        <v>565</v>
      </c>
      <c r="C27" s="107" t="s">
        <v>799</v>
      </c>
      <c r="D27" s="104">
        <v>10</v>
      </c>
      <c r="E27" s="97">
        <v>1</v>
      </c>
      <c r="F27" s="100">
        <f>D27+E27</f>
        <v>11</v>
      </c>
      <c r="G27" s="120">
        <v>25</v>
      </c>
    </row>
    <row r="28" spans="1:7">
      <c r="A28" s="107" t="s">
        <v>769</v>
      </c>
      <c r="B28" s="107" t="s">
        <v>635</v>
      </c>
      <c r="C28" s="107" t="s">
        <v>819</v>
      </c>
      <c r="D28" s="104">
        <v>11</v>
      </c>
      <c r="E28" s="100"/>
      <c r="F28" s="100">
        <f>D28+E28</f>
        <v>11</v>
      </c>
      <c r="G28" s="120">
        <v>25</v>
      </c>
    </row>
    <row r="29" spans="1:7">
      <c r="A29" s="107" t="s">
        <v>496</v>
      </c>
      <c r="B29" s="107" t="s">
        <v>820</v>
      </c>
      <c r="C29" s="107" t="s">
        <v>819</v>
      </c>
      <c r="D29" s="104">
        <v>10</v>
      </c>
      <c r="E29" s="100"/>
      <c r="F29" s="100">
        <f>D29+E29</f>
        <v>10</v>
      </c>
      <c r="G29" s="120">
        <v>28</v>
      </c>
    </row>
    <row r="30" spans="1:7">
      <c r="A30" s="149" t="s">
        <v>561</v>
      </c>
      <c r="B30" s="149" t="s">
        <v>75</v>
      </c>
      <c r="C30" s="149"/>
      <c r="D30" s="145"/>
      <c r="E30" s="97">
        <v>10</v>
      </c>
      <c r="F30" s="100">
        <f>D30+E30</f>
        <v>10</v>
      </c>
      <c r="G30" s="120">
        <v>28</v>
      </c>
    </row>
    <row r="31" spans="1:7">
      <c r="A31" s="149" t="s">
        <v>553</v>
      </c>
      <c r="B31" s="149" t="s">
        <v>613</v>
      </c>
      <c r="C31" s="149"/>
      <c r="D31" s="145"/>
      <c r="E31" s="97">
        <v>9</v>
      </c>
      <c r="F31" s="100">
        <f>D31+E31</f>
        <v>9</v>
      </c>
      <c r="G31" s="120">
        <v>30</v>
      </c>
    </row>
    <row r="32" spans="1:7">
      <c r="A32" s="107" t="s">
        <v>818</v>
      </c>
      <c r="B32" s="107" t="s">
        <v>817</v>
      </c>
      <c r="C32" s="107" t="s">
        <v>799</v>
      </c>
      <c r="D32" s="104">
        <v>9</v>
      </c>
      <c r="E32" s="100"/>
      <c r="F32" s="100">
        <f>D32+E32</f>
        <v>9</v>
      </c>
      <c r="G32" s="120">
        <v>30</v>
      </c>
    </row>
    <row r="33" spans="1:7">
      <c r="A33" s="107" t="s">
        <v>816</v>
      </c>
      <c r="B33" s="107" t="s">
        <v>815</v>
      </c>
      <c r="C33" s="107" t="s">
        <v>799</v>
      </c>
      <c r="D33" s="104">
        <v>8</v>
      </c>
      <c r="E33" s="100"/>
      <c r="F33" s="100">
        <f>D33+E33</f>
        <v>8</v>
      </c>
      <c r="G33" s="120">
        <v>32</v>
      </c>
    </row>
    <row r="34" spans="1:7">
      <c r="A34" s="149" t="s">
        <v>510</v>
      </c>
      <c r="B34" s="149" t="s">
        <v>565</v>
      </c>
      <c r="C34" s="149"/>
      <c r="D34" s="145"/>
      <c r="E34" s="97">
        <v>8</v>
      </c>
      <c r="F34" s="100">
        <f>D34+E34</f>
        <v>8</v>
      </c>
      <c r="G34" s="120">
        <v>32</v>
      </c>
    </row>
    <row r="35" spans="1:7">
      <c r="A35" s="149" t="s">
        <v>616</v>
      </c>
      <c r="B35" s="149" t="s">
        <v>615</v>
      </c>
      <c r="C35" s="149"/>
      <c r="D35" s="145"/>
      <c r="E35" s="97">
        <v>8</v>
      </c>
      <c r="F35" s="100">
        <f>D35+E35</f>
        <v>8</v>
      </c>
      <c r="G35" s="120">
        <v>32</v>
      </c>
    </row>
    <row r="36" spans="1:7">
      <c r="A36" s="103" t="s">
        <v>814</v>
      </c>
      <c r="B36" s="103" t="s">
        <v>813</v>
      </c>
      <c r="C36" s="103" t="s">
        <v>799</v>
      </c>
      <c r="D36" s="100">
        <v>7</v>
      </c>
      <c r="E36" s="100"/>
      <c r="F36" s="100">
        <f>D36+E36</f>
        <v>7</v>
      </c>
      <c r="G36" s="120">
        <v>35</v>
      </c>
    </row>
    <row r="37" spans="1:7">
      <c r="A37" s="97" t="s">
        <v>619</v>
      </c>
      <c r="B37" s="97" t="s">
        <v>618</v>
      </c>
      <c r="E37" s="97">
        <v>7</v>
      </c>
      <c r="F37" s="100">
        <f>D37+E37</f>
        <v>7</v>
      </c>
      <c r="G37" s="120">
        <v>35</v>
      </c>
    </row>
    <row r="38" spans="1:7">
      <c r="A38" s="103" t="s">
        <v>812</v>
      </c>
      <c r="B38" s="103" t="s">
        <v>253</v>
      </c>
      <c r="C38" s="103" t="s">
        <v>799</v>
      </c>
      <c r="D38" s="100">
        <v>6</v>
      </c>
      <c r="E38" s="100"/>
      <c r="F38" s="100">
        <f>D38+E38</f>
        <v>6</v>
      </c>
      <c r="G38" s="120">
        <v>37</v>
      </c>
    </row>
    <row r="39" spans="1:7">
      <c r="A39" s="97" t="s">
        <v>621</v>
      </c>
      <c r="B39" s="97" t="s">
        <v>622</v>
      </c>
      <c r="E39" s="97">
        <v>6</v>
      </c>
      <c r="F39" s="100">
        <f>D39+E39</f>
        <v>6</v>
      </c>
      <c r="G39" s="120">
        <v>37</v>
      </c>
    </row>
    <row r="40" spans="1:7">
      <c r="A40" s="103" t="s">
        <v>811</v>
      </c>
      <c r="B40" s="103" t="s">
        <v>60</v>
      </c>
      <c r="C40" s="103" t="s">
        <v>799</v>
      </c>
      <c r="D40" s="100">
        <v>5</v>
      </c>
      <c r="E40" s="100"/>
      <c r="F40" s="100">
        <f>D40+E40</f>
        <v>5</v>
      </c>
      <c r="G40" s="120">
        <v>39</v>
      </c>
    </row>
    <row r="41" spans="1:7">
      <c r="A41" s="143" t="s">
        <v>576</v>
      </c>
      <c r="B41" s="143" t="s">
        <v>75</v>
      </c>
      <c r="C41" s="143"/>
      <c r="D41" s="143"/>
      <c r="E41" s="97">
        <v>4</v>
      </c>
      <c r="F41" s="100">
        <f>D41+E41</f>
        <v>4</v>
      </c>
      <c r="G41" s="120">
        <v>40</v>
      </c>
    </row>
    <row r="42" spans="1:7">
      <c r="A42" s="143" t="s">
        <v>577</v>
      </c>
      <c r="B42" s="143" t="s">
        <v>361</v>
      </c>
      <c r="C42" s="143"/>
      <c r="D42" s="143"/>
      <c r="E42" s="97">
        <v>3</v>
      </c>
      <c r="F42" s="100">
        <f>D42+E42</f>
        <v>3</v>
      </c>
      <c r="G42" s="120">
        <v>41</v>
      </c>
    </row>
    <row r="43" spans="1:7">
      <c r="A43" s="103" t="s">
        <v>810</v>
      </c>
      <c r="B43" s="103" t="s">
        <v>809</v>
      </c>
      <c r="C43" s="103" t="s">
        <v>799</v>
      </c>
      <c r="D43" s="100">
        <v>3</v>
      </c>
      <c r="E43" s="100"/>
      <c r="F43" s="100">
        <f>D43+E43</f>
        <v>3</v>
      </c>
      <c r="G43" s="120">
        <v>41</v>
      </c>
    </row>
    <row r="44" spans="1:7">
      <c r="A44" s="103" t="s">
        <v>802</v>
      </c>
      <c r="B44" s="103" t="s">
        <v>222</v>
      </c>
      <c r="C44" s="103" t="s">
        <v>799</v>
      </c>
      <c r="D44" s="100">
        <v>1</v>
      </c>
      <c r="E44" s="97">
        <v>1</v>
      </c>
      <c r="F44" s="100">
        <f>D44+E44</f>
        <v>2</v>
      </c>
      <c r="G44" s="120">
        <v>43</v>
      </c>
    </row>
    <row r="45" spans="1:7">
      <c r="A45" s="103" t="s">
        <v>616</v>
      </c>
      <c r="B45" s="103" t="s">
        <v>808</v>
      </c>
      <c r="C45" s="103" t="s">
        <v>799</v>
      </c>
      <c r="D45" s="100">
        <v>2</v>
      </c>
      <c r="E45" s="100"/>
      <c r="F45" s="100">
        <f>D45+E45</f>
        <v>2</v>
      </c>
      <c r="G45" s="120">
        <v>43</v>
      </c>
    </row>
    <row r="46" spans="1:7">
      <c r="A46" s="103" t="s">
        <v>801</v>
      </c>
      <c r="B46" s="103" t="s">
        <v>583</v>
      </c>
      <c r="C46" s="103" t="s">
        <v>799</v>
      </c>
      <c r="D46" s="100">
        <v>1</v>
      </c>
      <c r="E46" s="100"/>
      <c r="F46" s="100">
        <f>D46+E46</f>
        <v>1</v>
      </c>
      <c r="G46" s="120">
        <v>45</v>
      </c>
    </row>
    <row r="47" spans="1:7">
      <c r="A47" s="143" t="s">
        <v>585</v>
      </c>
      <c r="B47" s="143" t="s">
        <v>479</v>
      </c>
      <c r="C47" s="143"/>
      <c r="D47" s="143"/>
      <c r="E47" s="97">
        <v>1</v>
      </c>
      <c r="F47" s="100">
        <f>D47+E47</f>
        <v>1</v>
      </c>
      <c r="G47" s="120">
        <v>45</v>
      </c>
    </row>
    <row r="48" spans="1:7">
      <c r="A48" s="103" t="s">
        <v>633</v>
      </c>
      <c r="B48" s="103" t="s">
        <v>636</v>
      </c>
      <c r="C48" s="103" t="s">
        <v>799</v>
      </c>
      <c r="D48" s="100">
        <v>1</v>
      </c>
      <c r="E48" s="100"/>
      <c r="F48" s="100">
        <f>D48+E48</f>
        <v>1</v>
      </c>
      <c r="G48" s="120">
        <v>45</v>
      </c>
    </row>
    <row r="49" spans="1:7">
      <c r="A49" s="103" t="s">
        <v>803</v>
      </c>
      <c r="B49" s="103" t="s">
        <v>253</v>
      </c>
      <c r="C49" s="103" t="s">
        <v>799</v>
      </c>
      <c r="D49" s="100">
        <v>1</v>
      </c>
      <c r="E49" s="100"/>
      <c r="F49" s="100">
        <f>D49+E49</f>
        <v>1</v>
      </c>
      <c r="G49" s="120">
        <v>45</v>
      </c>
    </row>
    <row r="50" spans="1:7">
      <c r="A50" s="143" t="s">
        <v>584</v>
      </c>
      <c r="B50" s="143" t="s">
        <v>583</v>
      </c>
      <c r="C50" s="143"/>
      <c r="D50" s="143"/>
      <c r="E50" s="97">
        <v>1</v>
      </c>
      <c r="F50" s="100">
        <f>D50+E50</f>
        <v>1</v>
      </c>
      <c r="G50" s="120">
        <v>45</v>
      </c>
    </row>
    <row r="51" spans="1:7">
      <c r="A51" s="103" t="s">
        <v>807</v>
      </c>
      <c r="B51" s="103" t="s">
        <v>806</v>
      </c>
      <c r="C51" s="103" t="s">
        <v>799</v>
      </c>
      <c r="D51" s="100">
        <v>1</v>
      </c>
      <c r="E51" s="100"/>
      <c r="F51" s="100">
        <f>D51+E51</f>
        <v>1</v>
      </c>
      <c r="G51" s="120">
        <v>45</v>
      </c>
    </row>
    <row r="52" spans="1:7">
      <c r="A52" s="103" t="s">
        <v>763</v>
      </c>
      <c r="B52" s="103" t="s">
        <v>805</v>
      </c>
      <c r="C52" s="103" t="s">
        <v>799</v>
      </c>
      <c r="D52" s="100">
        <v>1</v>
      </c>
      <c r="E52" s="100"/>
      <c r="F52" s="100">
        <f>D52+E52</f>
        <v>1</v>
      </c>
      <c r="G52" s="120">
        <v>45</v>
      </c>
    </row>
    <row r="53" spans="1:7">
      <c r="A53" s="103" t="s">
        <v>763</v>
      </c>
      <c r="B53" s="103" t="s">
        <v>800</v>
      </c>
      <c r="C53" s="103" t="s">
        <v>799</v>
      </c>
      <c r="D53" s="100">
        <v>1</v>
      </c>
      <c r="E53" s="100"/>
      <c r="F53" s="100">
        <f>D53+E53</f>
        <v>1</v>
      </c>
      <c r="G53" s="120">
        <v>45</v>
      </c>
    </row>
    <row r="54" spans="1:7">
      <c r="A54" s="103" t="s">
        <v>804</v>
      </c>
      <c r="B54" s="103" t="s">
        <v>622</v>
      </c>
      <c r="C54" s="103" t="s">
        <v>799</v>
      </c>
      <c r="D54" s="100">
        <v>1</v>
      </c>
      <c r="E54" s="100"/>
      <c r="F54" s="100">
        <f>D54+E54</f>
        <v>1</v>
      </c>
      <c r="G54" s="120">
        <v>45</v>
      </c>
    </row>
  </sheetData>
  <sheetProtection selectLockedCells="1" selectUnlockedCells="1"/>
  <autoFilter ref="A1:G35">
    <sortState ref="A2:G54">
      <sortCondition descending="1" ref="F1:F35"/>
    </sortState>
  </autoFilter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5"/>
  </sheetPr>
  <dimension ref="A1:G56"/>
  <sheetViews>
    <sheetView workbookViewId="0">
      <selection activeCell="B1" sqref="B1:E1"/>
    </sheetView>
  </sheetViews>
  <sheetFormatPr defaultColWidth="8.7109375" defaultRowHeight="15"/>
  <cols>
    <col min="1" max="1" width="11.5703125" style="97" customWidth="1"/>
    <col min="2" max="2" width="9.5703125" style="97" customWidth="1"/>
    <col min="3" max="3" width="11.7109375" style="97" customWidth="1"/>
    <col min="4" max="6" width="25.28515625" style="97" customWidth="1"/>
    <col min="7" max="7" width="17.85546875" style="97" customWidth="1"/>
    <col min="8" max="16384" width="8.7109375" style="97"/>
  </cols>
  <sheetData>
    <row r="1" spans="1:7">
      <c r="A1" s="114" t="s">
        <v>745</v>
      </c>
      <c r="B1" s="125" t="s">
        <v>746</v>
      </c>
      <c r="C1" s="114" t="s">
        <v>11</v>
      </c>
      <c r="D1" s="111" t="s">
        <v>834</v>
      </c>
      <c r="E1" s="111" t="s">
        <v>857</v>
      </c>
      <c r="F1" s="111" t="s">
        <v>858</v>
      </c>
      <c r="G1" s="124" t="s">
        <v>739</v>
      </c>
    </row>
    <row r="2" spans="1:7">
      <c r="A2" s="103" t="s">
        <v>509</v>
      </c>
      <c r="B2" s="103" t="s">
        <v>38</v>
      </c>
      <c r="C2" s="107" t="s">
        <v>841</v>
      </c>
      <c r="D2" s="104">
        <v>14</v>
      </c>
      <c r="E2" s="97">
        <v>13</v>
      </c>
      <c r="F2" s="100">
        <f>D2+E2</f>
        <v>27</v>
      </c>
      <c r="G2" s="120">
        <v>1</v>
      </c>
    </row>
    <row r="3" spans="1:7">
      <c r="A3" s="148" t="s">
        <v>571</v>
      </c>
      <c r="B3" s="148" t="s">
        <v>570</v>
      </c>
      <c r="C3" s="107" t="s">
        <v>835</v>
      </c>
      <c r="D3" s="104">
        <v>18</v>
      </c>
      <c r="E3" s="97">
        <v>6</v>
      </c>
      <c r="F3" s="100">
        <f>D3+E3</f>
        <v>24</v>
      </c>
      <c r="G3" s="120">
        <v>2</v>
      </c>
    </row>
    <row r="4" spans="1:7">
      <c r="A4" s="119" t="s">
        <v>568</v>
      </c>
      <c r="B4" s="119" t="s">
        <v>593</v>
      </c>
      <c r="C4" s="107" t="s">
        <v>835</v>
      </c>
      <c r="D4" s="104">
        <v>17</v>
      </c>
      <c r="E4" s="97">
        <v>7</v>
      </c>
      <c r="F4" s="100">
        <f>D4+E4</f>
        <v>24</v>
      </c>
      <c r="G4" s="120">
        <v>2</v>
      </c>
    </row>
    <row r="5" spans="1:7">
      <c r="A5" s="107" t="s">
        <v>601</v>
      </c>
      <c r="B5" s="107" t="s">
        <v>600</v>
      </c>
      <c r="C5" s="107" t="s">
        <v>841</v>
      </c>
      <c r="D5" s="104">
        <v>6</v>
      </c>
      <c r="E5" s="97">
        <v>17</v>
      </c>
      <c r="F5" s="100">
        <f>D5+E5</f>
        <v>23</v>
      </c>
      <c r="G5" s="120">
        <v>4</v>
      </c>
    </row>
    <row r="6" spans="1:7">
      <c r="A6" s="97" t="s">
        <v>543</v>
      </c>
      <c r="B6" s="97" t="s">
        <v>38</v>
      </c>
      <c r="C6" s="149"/>
      <c r="D6" s="145"/>
      <c r="E6" s="97">
        <v>20</v>
      </c>
      <c r="F6" s="100">
        <f>D6+E6</f>
        <v>20</v>
      </c>
      <c r="G6" s="120">
        <v>5</v>
      </c>
    </row>
    <row r="7" spans="1:7">
      <c r="A7" s="119" t="s">
        <v>856</v>
      </c>
      <c r="B7" s="119" t="s">
        <v>554</v>
      </c>
      <c r="C7" s="107" t="s">
        <v>835</v>
      </c>
      <c r="D7" s="104">
        <v>20</v>
      </c>
      <c r="E7" s="100"/>
      <c r="F7" s="100">
        <f>D7+E7</f>
        <v>20</v>
      </c>
      <c r="G7" s="120">
        <v>5</v>
      </c>
    </row>
    <row r="8" spans="1:7">
      <c r="A8" s="107" t="s">
        <v>339</v>
      </c>
      <c r="B8" s="107" t="s">
        <v>35</v>
      </c>
      <c r="C8" s="107" t="s">
        <v>841</v>
      </c>
      <c r="D8" s="104">
        <v>20</v>
      </c>
      <c r="E8" s="100"/>
      <c r="F8" s="100">
        <f>D8+E8</f>
        <v>20</v>
      </c>
      <c r="G8" s="120">
        <v>5</v>
      </c>
    </row>
    <row r="9" spans="1:7">
      <c r="A9" s="107" t="s">
        <v>723</v>
      </c>
      <c r="B9" s="107" t="s">
        <v>717</v>
      </c>
      <c r="C9" s="107" t="s">
        <v>841</v>
      </c>
      <c r="D9" s="104">
        <v>19</v>
      </c>
      <c r="E9" s="100"/>
      <c r="F9" s="100">
        <f>D9+E9</f>
        <v>19</v>
      </c>
      <c r="G9" s="120">
        <v>8</v>
      </c>
    </row>
    <row r="10" spans="1:7">
      <c r="A10" s="119" t="s">
        <v>848</v>
      </c>
      <c r="B10" s="119" t="s">
        <v>161</v>
      </c>
      <c r="C10" s="107" t="s">
        <v>835</v>
      </c>
      <c r="D10" s="104">
        <v>19</v>
      </c>
      <c r="E10" s="100"/>
      <c r="F10" s="100">
        <f>D10+E10</f>
        <v>19</v>
      </c>
      <c r="G10" s="120">
        <v>8</v>
      </c>
    </row>
    <row r="11" spans="1:7">
      <c r="A11" s="149" t="s">
        <v>548</v>
      </c>
      <c r="B11" s="149" t="s">
        <v>273</v>
      </c>
      <c r="C11" s="149"/>
      <c r="D11" s="145"/>
      <c r="E11" s="97">
        <v>18</v>
      </c>
      <c r="F11" s="100">
        <f>D11+E11</f>
        <v>18</v>
      </c>
      <c r="G11" s="120">
        <v>10</v>
      </c>
    </row>
    <row r="12" spans="1:7">
      <c r="A12" s="143" t="s">
        <v>598</v>
      </c>
      <c r="B12" s="143" t="s">
        <v>155</v>
      </c>
      <c r="C12" s="149"/>
      <c r="D12" s="145"/>
      <c r="E12" s="97">
        <v>18</v>
      </c>
      <c r="F12" s="100">
        <f>D12+E12</f>
        <v>18</v>
      </c>
      <c r="G12" s="120">
        <v>10</v>
      </c>
    </row>
    <row r="13" spans="1:7">
      <c r="A13" s="107" t="s">
        <v>855</v>
      </c>
      <c r="B13" s="107" t="s">
        <v>437</v>
      </c>
      <c r="C13" s="107" t="s">
        <v>841</v>
      </c>
      <c r="D13" s="104">
        <v>18</v>
      </c>
      <c r="E13" s="100"/>
      <c r="F13" s="100">
        <f>D13+E13</f>
        <v>18</v>
      </c>
      <c r="G13" s="120">
        <v>10</v>
      </c>
    </row>
    <row r="14" spans="1:7">
      <c r="A14" s="103" t="s">
        <v>659</v>
      </c>
      <c r="B14" s="103" t="s">
        <v>38</v>
      </c>
      <c r="C14" s="107" t="s">
        <v>841</v>
      </c>
      <c r="D14" s="104">
        <v>17</v>
      </c>
      <c r="E14" s="100"/>
      <c r="F14" s="100">
        <f>D14+E14</f>
        <v>17</v>
      </c>
      <c r="G14" s="120">
        <v>13</v>
      </c>
    </row>
    <row r="15" spans="1:7">
      <c r="A15" s="107" t="s">
        <v>404</v>
      </c>
      <c r="B15" s="107" t="s">
        <v>554</v>
      </c>
      <c r="C15" s="107" t="s">
        <v>841</v>
      </c>
      <c r="D15" s="104">
        <v>7</v>
      </c>
      <c r="E15" s="97">
        <v>10</v>
      </c>
      <c r="F15" s="100">
        <f>D15+E15</f>
        <v>17</v>
      </c>
      <c r="G15" s="120">
        <v>13</v>
      </c>
    </row>
    <row r="16" spans="1:7">
      <c r="A16" s="119" t="s">
        <v>90</v>
      </c>
      <c r="B16" s="119" t="s">
        <v>125</v>
      </c>
      <c r="C16" s="107" t="s">
        <v>835</v>
      </c>
      <c r="D16" s="104">
        <v>16</v>
      </c>
      <c r="E16" s="100"/>
      <c r="F16" s="100">
        <f>D16+E16</f>
        <v>16</v>
      </c>
      <c r="G16" s="120">
        <v>15</v>
      </c>
    </row>
    <row r="17" spans="1:7">
      <c r="A17" s="107" t="s">
        <v>854</v>
      </c>
      <c r="B17" s="107" t="s">
        <v>853</v>
      </c>
      <c r="C17" s="107" t="s">
        <v>841</v>
      </c>
      <c r="D17" s="104">
        <v>16</v>
      </c>
      <c r="E17" s="100"/>
      <c r="F17" s="100">
        <f>D17+E17</f>
        <v>16</v>
      </c>
      <c r="G17" s="120">
        <v>15</v>
      </c>
    </row>
    <row r="18" spans="1:7">
      <c r="A18" s="143" t="s">
        <v>552</v>
      </c>
      <c r="B18" s="143" t="s">
        <v>125</v>
      </c>
      <c r="C18" s="149"/>
      <c r="D18" s="145"/>
      <c r="E18" s="97">
        <v>15</v>
      </c>
      <c r="F18" s="100">
        <f>D18+E18</f>
        <v>15</v>
      </c>
      <c r="G18" s="120">
        <v>17</v>
      </c>
    </row>
    <row r="19" spans="1:7">
      <c r="A19" s="103" t="s">
        <v>431</v>
      </c>
      <c r="B19" s="103" t="s">
        <v>161</v>
      </c>
      <c r="C19" s="107" t="s">
        <v>841</v>
      </c>
      <c r="D19" s="104">
        <v>15</v>
      </c>
      <c r="E19" s="100"/>
      <c r="F19" s="100">
        <f>D19+E19</f>
        <v>15</v>
      </c>
      <c r="G19" s="120">
        <v>17</v>
      </c>
    </row>
    <row r="20" spans="1:7">
      <c r="A20" s="148" t="s">
        <v>852</v>
      </c>
      <c r="B20" s="148" t="s">
        <v>72</v>
      </c>
      <c r="C20" s="107" t="s">
        <v>835</v>
      </c>
      <c r="D20" s="104">
        <v>15</v>
      </c>
      <c r="E20" s="100"/>
      <c r="F20" s="100">
        <f>D20+E20</f>
        <v>15</v>
      </c>
      <c r="G20" s="120">
        <v>17</v>
      </c>
    </row>
    <row r="21" spans="1:7">
      <c r="A21" s="119" t="s">
        <v>560</v>
      </c>
      <c r="B21" s="119" t="s">
        <v>42</v>
      </c>
      <c r="C21" s="107" t="s">
        <v>835</v>
      </c>
      <c r="D21" s="104">
        <v>3</v>
      </c>
      <c r="E21" s="97">
        <v>11</v>
      </c>
      <c r="F21" s="100">
        <f>D21+E21</f>
        <v>14</v>
      </c>
      <c r="G21" s="120">
        <v>20</v>
      </c>
    </row>
    <row r="22" spans="1:7">
      <c r="A22" s="149" t="s">
        <v>605</v>
      </c>
      <c r="B22" s="149" t="s">
        <v>137</v>
      </c>
      <c r="C22" s="149"/>
      <c r="D22" s="145"/>
      <c r="E22" s="97">
        <v>14</v>
      </c>
      <c r="F22" s="100">
        <f>D22+E22</f>
        <v>14</v>
      </c>
      <c r="G22" s="120">
        <v>20</v>
      </c>
    </row>
    <row r="23" spans="1:7">
      <c r="A23" s="97" t="s">
        <v>555</v>
      </c>
      <c r="B23" s="97" t="s">
        <v>554</v>
      </c>
      <c r="C23" s="149"/>
      <c r="D23" s="145"/>
      <c r="E23" s="97">
        <v>14</v>
      </c>
      <c r="F23" s="100">
        <f>D23+E23</f>
        <v>14</v>
      </c>
      <c r="G23" s="120">
        <v>20</v>
      </c>
    </row>
    <row r="24" spans="1:7">
      <c r="A24" s="148" t="s">
        <v>246</v>
      </c>
      <c r="B24" s="148" t="s">
        <v>851</v>
      </c>
      <c r="C24" s="107" t="s">
        <v>835</v>
      </c>
      <c r="D24" s="104">
        <v>14</v>
      </c>
      <c r="E24" s="100"/>
      <c r="F24" s="100">
        <f>D24+E24</f>
        <v>14</v>
      </c>
      <c r="G24" s="120">
        <v>20</v>
      </c>
    </row>
    <row r="25" spans="1:7">
      <c r="A25" s="150" t="s">
        <v>634</v>
      </c>
      <c r="B25" s="150" t="s">
        <v>850</v>
      </c>
      <c r="C25" s="107" t="s">
        <v>835</v>
      </c>
      <c r="D25" s="104">
        <v>13</v>
      </c>
      <c r="E25" s="100"/>
      <c r="F25" s="100">
        <f>D25+E25</f>
        <v>13</v>
      </c>
      <c r="G25" s="120">
        <v>24</v>
      </c>
    </row>
    <row r="26" spans="1:7">
      <c r="A26" s="149" t="s">
        <v>161</v>
      </c>
      <c r="B26" s="149" t="s">
        <v>556</v>
      </c>
      <c r="C26" s="149"/>
      <c r="D26" s="145"/>
      <c r="E26" s="97">
        <v>13</v>
      </c>
      <c r="F26" s="100">
        <f>D26+E26</f>
        <v>13</v>
      </c>
      <c r="G26" s="120">
        <v>24</v>
      </c>
    </row>
    <row r="27" spans="1:7">
      <c r="A27" s="103" t="s">
        <v>593</v>
      </c>
      <c r="B27" s="103" t="s">
        <v>437</v>
      </c>
      <c r="C27" s="107" t="s">
        <v>841</v>
      </c>
      <c r="D27" s="104">
        <v>13</v>
      </c>
      <c r="E27" s="100"/>
      <c r="F27" s="100">
        <f>D27+E27</f>
        <v>13</v>
      </c>
      <c r="G27" s="120">
        <v>24</v>
      </c>
    </row>
    <row r="28" spans="1:7">
      <c r="A28" s="148" t="s">
        <v>849</v>
      </c>
      <c r="B28" s="148" t="s">
        <v>72</v>
      </c>
      <c r="C28" s="107" t="s">
        <v>835</v>
      </c>
      <c r="D28" s="104">
        <v>12</v>
      </c>
      <c r="E28" s="100"/>
      <c r="F28" s="100">
        <f>D28+E28</f>
        <v>12</v>
      </c>
      <c r="G28" s="120">
        <v>27</v>
      </c>
    </row>
    <row r="29" spans="1:7">
      <c r="A29" s="97" t="s">
        <v>558</v>
      </c>
      <c r="B29" s="97" t="s">
        <v>213</v>
      </c>
      <c r="C29" s="149"/>
      <c r="D29" s="145"/>
      <c r="E29" s="97">
        <v>12</v>
      </c>
      <c r="F29" s="100">
        <f>D29+E29</f>
        <v>12</v>
      </c>
      <c r="G29" s="120">
        <v>27</v>
      </c>
    </row>
    <row r="30" spans="1:7">
      <c r="A30" s="103" t="s">
        <v>848</v>
      </c>
      <c r="B30" s="103" t="s">
        <v>161</v>
      </c>
      <c r="C30" s="107" t="s">
        <v>841</v>
      </c>
      <c r="D30" s="104">
        <v>12</v>
      </c>
      <c r="E30" s="100"/>
      <c r="F30" s="100">
        <f>D30+E30</f>
        <v>12</v>
      </c>
      <c r="G30" s="120">
        <v>27</v>
      </c>
    </row>
    <row r="31" spans="1:7">
      <c r="A31" s="107" t="s">
        <v>642</v>
      </c>
      <c r="B31" s="107" t="s">
        <v>570</v>
      </c>
      <c r="C31" s="107" t="s">
        <v>841</v>
      </c>
      <c r="D31" s="104">
        <v>11</v>
      </c>
      <c r="E31" s="100"/>
      <c r="F31" s="100">
        <f>D31+E31</f>
        <v>11</v>
      </c>
      <c r="G31" s="120">
        <v>30</v>
      </c>
    </row>
    <row r="32" spans="1:7">
      <c r="A32" s="150" t="s">
        <v>623</v>
      </c>
      <c r="B32" s="150" t="s">
        <v>384</v>
      </c>
      <c r="C32" s="107" t="s">
        <v>835</v>
      </c>
      <c r="D32" s="104">
        <v>11</v>
      </c>
      <c r="E32" s="100"/>
      <c r="F32" s="100">
        <f>D32+E32</f>
        <v>11</v>
      </c>
      <c r="G32" s="120">
        <v>30</v>
      </c>
    </row>
    <row r="33" spans="1:7">
      <c r="A33" s="103" t="s">
        <v>846</v>
      </c>
      <c r="B33" s="103" t="s">
        <v>125</v>
      </c>
      <c r="C33" s="107" t="s">
        <v>841</v>
      </c>
      <c r="D33" s="104">
        <v>10</v>
      </c>
      <c r="E33" s="100"/>
      <c r="F33" s="100">
        <f>D33+E33</f>
        <v>10</v>
      </c>
      <c r="G33" s="120">
        <v>32</v>
      </c>
    </row>
    <row r="34" spans="1:7">
      <c r="A34" s="119" t="s">
        <v>643</v>
      </c>
      <c r="B34" s="119" t="s">
        <v>847</v>
      </c>
      <c r="C34" s="107" t="s">
        <v>835</v>
      </c>
      <c r="D34" s="104">
        <v>10</v>
      </c>
      <c r="E34" s="100"/>
      <c r="F34" s="100">
        <f>D34+E34</f>
        <v>10</v>
      </c>
      <c r="G34" s="120">
        <v>32</v>
      </c>
    </row>
    <row r="35" spans="1:7">
      <c r="A35" s="103" t="s">
        <v>844</v>
      </c>
      <c r="B35" s="103" t="s">
        <v>67</v>
      </c>
      <c r="C35" s="107" t="s">
        <v>841</v>
      </c>
      <c r="D35" s="104">
        <v>9</v>
      </c>
      <c r="E35" s="100"/>
      <c r="F35" s="100">
        <f>D35+E35</f>
        <v>9</v>
      </c>
      <c r="G35" s="120">
        <v>34</v>
      </c>
    </row>
    <row r="36" spans="1:7">
      <c r="A36" s="103" t="s">
        <v>623</v>
      </c>
      <c r="B36" s="103" t="s">
        <v>624</v>
      </c>
      <c r="C36" s="107" t="s">
        <v>841</v>
      </c>
      <c r="D36" s="104">
        <v>4</v>
      </c>
      <c r="E36" s="97">
        <v>5</v>
      </c>
      <c r="F36" s="100">
        <f>D36+E36</f>
        <v>9</v>
      </c>
      <c r="G36" s="120">
        <v>34</v>
      </c>
    </row>
    <row r="37" spans="1:7">
      <c r="A37" s="119" t="s">
        <v>845</v>
      </c>
      <c r="B37" s="119" t="s">
        <v>72</v>
      </c>
      <c r="C37" s="107" t="s">
        <v>835</v>
      </c>
      <c r="D37" s="104">
        <v>9</v>
      </c>
      <c r="E37" s="100"/>
      <c r="F37" s="100">
        <f>D37+E37</f>
        <v>9</v>
      </c>
      <c r="G37" s="120">
        <v>34</v>
      </c>
    </row>
    <row r="38" spans="1:7">
      <c r="A38" s="150" t="s">
        <v>697</v>
      </c>
      <c r="B38" s="150" t="s">
        <v>67</v>
      </c>
      <c r="C38" s="107" t="s">
        <v>835</v>
      </c>
      <c r="D38" s="104">
        <v>8</v>
      </c>
      <c r="E38" s="100"/>
      <c r="F38" s="100">
        <f>D38+E38</f>
        <v>8</v>
      </c>
      <c r="G38" s="120">
        <v>37</v>
      </c>
    </row>
    <row r="39" spans="1:7">
      <c r="A39" s="103" t="s">
        <v>843</v>
      </c>
      <c r="B39" s="103" t="s">
        <v>72</v>
      </c>
      <c r="C39" s="107" t="s">
        <v>841</v>
      </c>
      <c r="D39" s="104">
        <v>8</v>
      </c>
      <c r="E39" s="100"/>
      <c r="F39" s="100">
        <f>D39+E39</f>
        <v>8</v>
      </c>
      <c r="G39" s="120">
        <v>37</v>
      </c>
    </row>
    <row r="40" spans="1:7">
      <c r="A40" s="119" t="s">
        <v>431</v>
      </c>
      <c r="B40" s="119" t="s">
        <v>581</v>
      </c>
      <c r="C40" s="107" t="s">
        <v>835</v>
      </c>
      <c r="D40" s="104">
        <v>7</v>
      </c>
      <c r="E40" s="97">
        <v>1</v>
      </c>
      <c r="F40" s="100">
        <f>D40+E40</f>
        <v>8</v>
      </c>
      <c r="G40" s="120">
        <v>37</v>
      </c>
    </row>
    <row r="41" spans="1:7">
      <c r="A41" s="119" t="s">
        <v>405</v>
      </c>
      <c r="B41" s="119" t="s">
        <v>554</v>
      </c>
      <c r="C41" s="107" t="s">
        <v>835</v>
      </c>
      <c r="D41" s="104">
        <v>6</v>
      </c>
      <c r="E41" s="100"/>
      <c r="F41" s="100">
        <f>D41+E41</f>
        <v>6</v>
      </c>
      <c r="G41" s="120">
        <v>40</v>
      </c>
    </row>
    <row r="42" spans="1:7">
      <c r="A42" s="119" t="s">
        <v>550</v>
      </c>
      <c r="B42" s="119" t="s">
        <v>67</v>
      </c>
      <c r="C42" s="103" t="s">
        <v>835</v>
      </c>
      <c r="D42" s="100">
        <v>5</v>
      </c>
      <c r="E42" s="100"/>
      <c r="F42" s="100">
        <f>D42+E42</f>
        <v>5</v>
      </c>
      <c r="G42" s="120">
        <v>41</v>
      </c>
    </row>
    <row r="43" spans="1:7">
      <c r="A43" s="103" t="s">
        <v>842</v>
      </c>
      <c r="B43" s="103" t="s">
        <v>35</v>
      </c>
      <c r="C43" s="103" t="s">
        <v>841</v>
      </c>
      <c r="D43" s="100">
        <v>5</v>
      </c>
      <c r="E43" s="100"/>
      <c r="F43" s="100">
        <f>D43+E43</f>
        <v>5</v>
      </c>
      <c r="G43" s="120">
        <v>41</v>
      </c>
    </row>
    <row r="44" spans="1:7">
      <c r="A44" s="119" t="s">
        <v>217</v>
      </c>
      <c r="B44" s="119" t="s">
        <v>67</v>
      </c>
      <c r="C44" s="103" t="s">
        <v>835</v>
      </c>
      <c r="D44" s="100">
        <v>4</v>
      </c>
      <c r="E44" s="100"/>
      <c r="F44" s="100">
        <f>D44+E44</f>
        <v>4</v>
      </c>
      <c r="G44" s="120">
        <v>43</v>
      </c>
    </row>
    <row r="45" spans="1:7">
      <c r="A45" s="119" t="s">
        <v>646</v>
      </c>
      <c r="B45" s="119" t="s">
        <v>169</v>
      </c>
      <c r="C45" s="103" t="s">
        <v>835</v>
      </c>
      <c r="D45" s="100">
        <v>2</v>
      </c>
      <c r="E45" s="100"/>
      <c r="F45" s="100">
        <f>D45+E45</f>
        <v>2</v>
      </c>
      <c r="G45" s="120">
        <v>44</v>
      </c>
    </row>
    <row r="46" spans="1:7">
      <c r="A46" s="97" t="s">
        <v>578</v>
      </c>
      <c r="B46" s="97" t="s">
        <v>579</v>
      </c>
      <c r="C46" s="143"/>
      <c r="D46" s="143"/>
      <c r="E46" s="97">
        <v>2</v>
      </c>
      <c r="F46" s="100">
        <f>D46+E46</f>
        <v>2</v>
      </c>
      <c r="G46" s="120">
        <v>44</v>
      </c>
    </row>
    <row r="47" spans="1:7">
      <c r="A47" s="119" t="s">
        <v>839</v>
      </c>
      <c r="B47" s="119" t="s">
        <v>169</v>
      </c>
      <c r="C47" s="103" t="s">
        <v>835</v>
      </c>
      <c r="D47" s="100">
        <v>1</v>
      </c>
      <c r="E47" s="100"/>
      <c r="F47" s="100">
        <f>D47+E47</f>
        <v>1</v>
      </c>
      <c r="G47" s="120">
        <v>46</v>
      </c>
    </row>
    <row r="48" spans="1:7">
      <c r="A48" s="119" t="s">
        <v>640</v>
      </c>
      <c r="B48" s="119" t="s">
        <v>840</v>
      </c>
      <c r="C48" s="103" t="s">
        <v>835</v>
      </c>
      <c r="D48" s="100">
        <v>1</v>
      </c>
      <c r="E48" s="100"/>
      <c r="F48" s="100">
        <f>D48+E48</f>
        <v>1</v>
      </c>
      <c r="G48" s="120">
        <v>46</v>
      </c>
    </row>
    <row r="49" spans="1:7">
      <c r="A49" s="150" t="s">
        <v>836</v>
      </c>
      <c r="B49" s="150" t="s">
        <v>40</v>
      </c>
      <c r="C49" s="103" t="s">
        <v>835</v>
      </c>
      <c r="D49" s="100">
        <v>1</v>
      </c>
      <c r="E49" s="100"/>
      <c r="F49" s="100">
        <f>D49+E49</f>
        <v>1</v>
      </c>
      <c r="G49" s="120">
        <v>46</v>
      </c>
    </row>
    <row r="50" spans="1:7">
      <c r="A50" s="97" t="s">
        <v>198</v>
      </c>
      <c r="B50" s="97" t="s">
        <v>590</v>
      </c>
      <c r="C50" s="143"/>
      <c r="D50" s="143"/>
      <c r="E50" s="97">
        <v>1</v>
      </c>
      <c r="F50" s="100">
        <f>D50+E50</f>
        <v>1</v>
      </c>
      <c r="G50" s="120">
        <v>46</v>
      </c>
    </row>
    <row r="51" spans="1:7">
      <c r="A51" s="119" t="s">
        <v>643</v>
      </c>
      <c r="B51" s="119" t="s">
        <v>630</v>
      </c>
      <c r="C51" s="103" t="s">
        <v>835</v>
      </c>
      <c r="D51" s="100">
        <v>1</v>
      </c>
      <c r="E51" s="100"/>
      <c r="F51" s="100">
        <f>D51+E51</f>
        <v>1</v>
      </c>
      <c r="G51" s="120">
        <v>46</v>
      </c>
    </row>
    <row r="52" spans="1:7">
      <c r="A52" s="119" t="s">
        <v>837</v>
      </c>
      <c r="B52" s="119" t="s">
        <v>554</v>
      </c>
      <c r="C52" s="103" t="s">
        <v>835</v>
      </c>
      <c r="D52" s="100">
        <v>1</v>
      </c>
      <c r="E52" s="100"/>
      <c r="F52" s="100">
        <f>D52+E52</f>
        <v>1</v>
      </c>
      <c r="G52" s="120">
        <v>46</v>
      </c>
    </row>
    <row r="53" spans="1:7">
      <c r="A53" s="119" t="s">
        <v>239</v>
      </c>
      <c r="B53" s="119" t="s">
        <v>125</v>
      </c>
      <c r="C53" s="103" t="s">
        <v>835</v>
      </c>
      <c r="D53" s="100">
        <v>1</v>
      </c>
      <c r="E53" s="100"/>
      <c r="F53" s="100">
        <f>D53+E53</f>
        <v>1</v>
      </c>
      <c r="G53" s="120">
        <v>46</v>
      </c>
    </row>
    <row r="54" spans="1:7">
      <c r="A54" s="119" t="s">
        <v>342</v>
      </c>
      <c r="B54" s="119" t="s">
        <v>38</v>
      </c>
      <c r="C54" s="103" t="s">
        <v>835</v>
      </c>
      <c r="D54" s="100">
        <v>1</v>
      </c>
      <c r="E54" s="100"/>
      <c r="F54" s="100">
        <f>D54+E54</f>
        <v>1</v>
      </c>
      <c r="G54" s="120">
        <v>46</v>
      </c>
    </row>
    <row r="55" spans="1:7">
      <c r="A55" s="119" t="s">
        <v>602</v>
      </c>
      <c r="B55" s="119" t="s">
        <v>211</v>
      </c>
      <c r="C55" s="103" t="s">
        <v>835</v>
      </c>
      <c r="D55" s="100">
        <v>1</v>
      </c>
      <c r="E55" s="100"/>
      <c r="F55" s="100">
        <f>D55+E55</f>
        <v>1</v>
      </c>
      <c r="G55" s="120">
        <v>46</v>
      </c>
    </row>
    <row r="56" spans="1:7">
      <c r="A56" s="119" t="s">
        <v>838</v>
      </c>
      <c r="B56" s="119" t="s">
        <v>125</v>
      </c>
      <c r="C56" s="103" t="s">
        <v>835</v>
      </c>
      <c r="D56" s="100">
        <v>1</v>
      </c>
      <c r="E56" s="100"/>
      <c r="F56" s="100">
        <f>D56+E56</f>
        <v>1</v>
      </c>
      <c r="G56" s="120">
        <v>46</v>
      </c>
    </row>
  </sheetData>
  <sheetProtection selectLockedCells="1" selectUnlockedCells="1"/>
  <autoFilter ref="A1:G41">
    <sortState ref="A2:G56">
      <sortCondition descending="1" ref="F1:F41"/>
    </sortState>
  </autoFilter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149"/>
  <sheetViews>
    <sheetView topLeftCell="A23" zoomScale="85" zoomScaleNormal="85" workbookViewId="0">
      <selection activeCell="E35" sqref="E35"/>
    </sheetView>
  </sheetViews>
  <sheetFormatPr defaultRowHeight="15"/>
  <cols>
    <col min="1" max="1" width="5.140625" style="1" customWidth="1"/>
    <col min="2" max="2" width="11" bestFit="1" customWidth="1"/>
    <col min="3" max="3" width="13.5703125" style="17" bestFit="1" customWidth="1"/>
    <col min="4" max="5" width="11" customWidth="1"/>
    <col min="6" max="6" width="24.28515625" customWidth="1"/>
    <col min="7" max="7" width="9.5703125" style="5" customWidth="1"/>
    <col min="8" max="8" width="94" bestFit="1" customWidth="1"/>
  </cols>
  <sheetData>
    <row r="1" spans="1:7">
      <c r="A1" s="2" t="s">
        <v>12</v>
      </c>
      <c r="B1" s="3" t="s">
        <v>9</v>
      </c>
      <c r="C1" s="16" t="s">
        <v>10</v>
      </c>
      <c r="D1" s="3" t="s">
        <v>9</v>
      </c>
      <c r="E1" s="3" t="s">
        <v>10</v>
      </c>
      <c r="F1" s="3" t="s">
        <v>1</v>
      </c>
      <c r="G1" s="4" t="s">
        <v>11</v>
      </c>
    </row>
    <row r="2" spans="1:7">
      <c r="A2" s="21">
        <v>1</v>
      </c>
      <c r="B2" s="37" t="s">
        <v>42</v>
      </c>
      <c r="C2" s="37" t="s">
        <v>30</v>
      </c>
      <c r="D2" s="37" t="s">
        <v>151</v>
      </c>
      <c r="E2" s="37" t="s">
        <v>31</v>
      </c>
      <c r="F2" s="22" t="s">
        <v>32</v>
      </c>
      <c r="G2" s="23" t="s">
        <v>536</v>
      </c>
    </row>
    <row r="3" spans="1:7">
      <c r="A3" s="24">
        <v>2</v>
      </c>
      <c r="B3" s="25" t="s">
        <v>33</v>
      </c>
      <c r="C3" s="25" t="s">
        <v>34</v>
      </c>
      <c r="D3" s="25" t="s">
        <v>35</v>
      </c>
      <c r="E3" s="25" t="s">
        <v>36</v>
      </c>
      <c r="F3" s="25" t="s">
        <v>37</v>
      </c>
      <c r="G3" s="26" t="s">
        <v>539</v>
      </c>
    </row>
    <row r="4" spans="1:7">
      <c r="A4" s="21">
        <v>3</v>
      </c>
      <c r="B4" s="22" t="s">
        <v>38</v>
      </c>
      <c r="C4" s="22" t="s">
        <v>39</v>
      </c>
      <c r="D4" s="22" t="s">
        <v>40</v>
      </c>
      <c r="E4" s="22" t="s">
        <v>39</v>
      </c>
      <c r="F4" s="22" t="s">
        <v>41</v>
      </c>
      <c r="G4" s="23" t="s">
        <v>539</v>
      </c>
    </row>
    <row r="5" spans="1:7">
      <c r="A5" s="24">
        <v>4</v>
      </c>
      <c r="B5" s="25" t="s">
        <v>42</v>
      </c>
      <c r="C5" s="25" t="s">
        <v>43</v>
      </c>
      <c r="D5" s="25" t="s">
        <v>42</v>
      </c>
      <c r="E5" s="25" t="s">
        <v>44</v>
      </c>
      <c r="F5" s="25" t="s">
        <v>45</v>
      </c>
      <c r="G5" s="26" t="s">
        <v>536</v>
      </c>
    </row>
    <row r="6" spans="1:7">
      <c r="A6" s="21">
        <v>5</v>
      </c>
      <c r="B6" s="37" t="s">
        <v>38</v>
      </c>
      <c r="C6" s="22" t="s">
        <v>46</v>
      </c>
      <c r="D6" s="22" t="s">
        <v>47</v>
      </c>
      <c r="E6" s="22" t="s">
        <v>48</v>
      </c>
      <c r="F6" s="27"/>
      <c r="G6" s="23" t="s">
        <v>537</v>
      </c>
    </row>
    <row r="7" spans="1:7">
      <c r="A7" s="24">
        <v>6</v>
      </c>
      <c r="B7" s="25" t="s">
        <v>49</v>
      </c>
      <c r="C7" s="25" t="s">
        <v>50</v>
      </c>
      <c r="D7" s="25" t="s">
        <v>51</v>
      </c>
      <c r="E7" s="25" t="s">
        <v>52</v>
      </c>
      <c r="F7" s="25" t="s">
        <v>53</v>
      </c>
      <c r="G7" s="26" t="s">
        <v>537</v>
      </c>
    </row>
    <row r="8" spans="1:7">
      <c r="A8" s="28">
        <v>7</v>
      </c>
      <c r="B8" s="22" t="s">
        <v>54</v>
      </c>
      <c r="C8" s="22" t="s">
        <v>55</v>
      </c>
      <c r="D8" s="22" t="s">
        <v>56</v>
      </c>
      <c r="E8" s="22" t="s">
        <v>57</v>
      </c>
      <c r="F8" s="27"/>
      <c r="G8" s="23" t="s">
        <v>537</v>
      </c>
    </row>
    <row r="9" spans="1:7">
      <c r="A9" s="24">
        <v>8</v>
      </c>
      <c r="B9" s="25" t="s">
        <v>58</v>
      </c>
      <c r="C9" s="25" t="s">
        <v>59</v>
      </c>
      <c r="D9" s="25" t="s">
        <v>60</v>
      </c>
      <c r="E9" s="25" t="s">
        <v>59</v>
      </c>
      <c r="F9" s="25" t="s">
        <v>61</v>
      </c>
      <c r="G9" s="26" t="s">
        <v>540</v>
      </c>
    </row>
    <row r="10" spans="1:7">
      <c r="A10" s="28">
        <v>9</v>
      </c>
      <c r="B10" s="22" t="s">
        <v>62</v>
      </c>
      <c r="C10" s="22" t="s">
        <v>63</v>
      </c>
      <c r="D10" s="22" t="s">
        <v>62</v>
      </c>
      <c r="E10" s="22" t="s">
        <v>63</v>
      </c>
      <c r="F10" s="22" t="s">
        <v>64</v>
      </c>
      <c r="G10" s="23" t="s">
        <v>541</v>
      </c>
    </row>
    <row r="11" spans="1:7">
      <c r="A11" s="24">
        <v>10</v>
      </c>
      <c r="B11" s="25" t="s">
        <v>65</v>
      </c>
      <c r="C11" s="25" t="s">
        <v>66</v>
      </c>
      <c r="D11" s="25" t="s">
        <v>67</v>
      </c>
      <c r="E11" s="25" t="s">
        <v>68</v>
      </c>
      <c r="F11" s="25" t="s">
        <v>69</v>
      </c>
      <c r="G11" s="26" t="s">
        <v>537</v>
      </c>
    </row>
    <row r="12" spans="1:7">
      <c r="A12" s="21">
        <v>11</v>
      </c>
      <c r="B12" s="22" t="s">
        <v>70</v>
      </c>
      <c r="C12" s="22" t="s">
        <v>71</v>
      </c>
      <c r="D12" s="22" t="s">
        <v>72</v>
      </c>
      <c r="E12" s="22" t="s">
        <v>73</v>
      </c>
      <c r="F12" s="22" t="s">
        <v>74</v>
      </c>
      <c r="G12" s="23" t="s">
        <v>537</v>
      </c>
    </row>
    <row r="13" spans="1:7">
      <c r="A13" s="24">
        <v>12</v>
      </c>
      <c r="B13" s="25" t="s">
        <v>75</v>
      </c>
      <c r="C13" s="25" t="s">
        <v>76</v>
      </c>
      <c r="D13" s="25" t="s">
        <v>77</v>
      </c>
      <c r="E13" s="25" t="s">
        <v>78</v>
      </c>
      <c r="F13" s="25" t="s">
        <v>79</v>
      </c>
      <c r="G13" s="26" t="s">
        <v>541</v>
      </c>
    </row>
    <row r="14" spans="1:7">
      <c r="A14" s="21">
        <v>13</v>
      </c>
      <c r="B14" s="22" t="s">
        <v>80</v>
      </c>
      <c r="C14" s="22" t="s">
        <v>81</v>
      </c>
      <c r="D14" s="22" t="s">
        <v>82</v>
      </c>
      <c r="E14" s="22" t="s">
        <v>83</v>
      </c>
      <c r="F14" s="22" t="s">
        <v>84</v>
      </c>
      <c r="G14" s="23" t="s">
        <v>538</v>
      </c>
    </row>
    <row r="15" spans="1:7">
      <c r="A15" s="24">
        <v>14</v>
      </c>
      <c r="B15" s="25" t="s">
        <v>85</v>
      </c>
      <c r="C15" s="25" t="s">
        <v>86</v>
      </c>
      <c r="D15" s="25" t="s">
        <v>49</v>
      </c>
      <c r="E15" s="25" t="s">
        <v>87</v>
      </c>
      <c r="F15" s="25" t="s">
        <v>88</v>
      </c>
      <c r="G15" s="26" t="s">
        <v>537</v>
      </c>
    </row>
    <row r="16" spans="1:7">
      <c r="A16" s="21">
        <v>15</v>
      </c>
      <c r="B16" s="22" t="s">
        <v>89</v>
      </c>
      <c r="C16" s="22" t="s">
        <v>90</v>
      </c>
      <c r="D16" s="22" t="s">
        <v>62</v>
      </c>
      <c r="E16" s="22" t="s">
        <v>91</v>
      </c>
      <c r="F16" s="22" t="s">
        <v>92</v>
      </c>
      <c r="G16" s="23" t="s">
        <v>538</v>
      </c>
    </row>
    <row r="17" spans="1:7">
      <c r="A17" s="24">
        <v>16</v>
      </c>
      <c r="B17" s="25" t="s">
        <v>93</v>
      </c>
      <c r="C17" s="25" t="s">
        <v>94</v>
      </c>
      <c r="D17" s="25" t="s">
        <v>40</v>
      </c>
      <c r="E17" s="25" t="s">
        <v>95</v>
      </c>
      <c r="F17" s="25" t="s">
        <v>96</v>
      </c>
      <c r="G17" s="26" t="s">
        <v>537</v>
      </c>
    </row>
    <row r="18" spans="1:7">
      <c r="A18" s="21">
        <v>17</v>
      </c>
      <c r="B18" s="22" t="s">
        <v>97</v>
      </c>
      <c r="C18" s="22" t="s">
        <v>98</v>
      </c>
      <c r="D18" s="22" t="s">
        <v>99</v>
      </c>
      <c r="E18" s="22" t="s">
        <v>100</v>
      </c>
      <c r="F18" s="22" t="s">
        <v>101</v>
      </c>
      <c r="G18" s="23" t="s">
        <v>540</v>
      </c>
    </row>
    <row r="19" spans="1:7">
      <c r="A19" s="24">
        <v>18</v>
      </c>
      <c r="B19" s="25" t="s">
        <v>102</v>
      </c>
      <c r="C19" s="25" t="s">
        <v>103</v>
      </c>
      <c r="D19" s="25" t="s">
        <v>104</v>
      </c>
      <c r="E19" s="25" t="s">
        <v>105</v>
      </c>
      <c r="F19" s="29"/>
      <c r="G19" s="26" t="s">
        <v>538</v>
      </c>
    </row>
    <row r="20" spans="1:7">
      <c r="A20" s="21">
        <v>19</v>
      </c>
      <c r="B20" s="22" t="s">
        <v>106</v>
      </c>
      <c r="C20" s="22" t="s">
        <v>107</v>
      </c>
      <c r="D20" s="22" t="s">
        <v>14</v>
      </c>
      <c r="E20" s="22" t="s">
        <v>108</v>
      </c>
      <c r="F20" s="27"/>
      <c r="G20" s="23" t="s">
        <v>537</v>
      </c>
    </row>
    <row r="21" spans="1:7">
      <c r="A21" s="24">
        <v>20</v>
      </c>
      <c r="B21" s="25" t="s">
        <v>109</v>
      </c>
      <c r="C21" s="25" t="s">
        <v>110</v>
      </c>
      <c r="D21" s="25" t="s">
        <v>111</v>
      </c>
      <c r="E21" s="25" t="s">
        <v>112</v>
      </c>
      <c r="F21" s="30" t="s">
        <v>113</v>
      </c>
      <c r="G21" s="26" t="s">
        <v>537</v>
      </c>
    </row>
    <row r="22" spans="1:7">
      <c r="A22" s="21">
        <v>21</v>
      </c>
      <c r="B22" s="22" t="s">
        <v>38</v>
      </c>
      <c r="C22" s="22" t="s">
        <v>114</v>
      </c>
      <c r="D22" s="22" t="s">
        <v>60</v>
      </c>
      <c r="E22" s="22" t="s">
        <v>115</v>
      </c>
      <c r="F22" s="30" t="s">
        <v>116</v>
      </c>
      <c r="G22" s="23" t="s">
        <v>537</v>
      </c>
    </row>
    <row r="23" spans="1:7">
      <c r="A23" s="24">
        <v>22</v>
      </c>
      <c r="B23" s="25" t="s">
        <v>117</v>
      </c>
      <c r="C23" s="25" t="s">
        <v>118</v>
      </c>
      <c r="D23" s="25" t="s">
        <v>58</v>
      </c>
      <c r="E23" s="25" t="s">
        <v>119</v>
      </c>
      <c r="F23" s="29"/>
      <c r="G23" s="26" t="s">
        <v>537</v>
      </c>
    </row>
    <row r="24" spans="1:7">
      <c r="A24" s="21">
        <v>23</v>
      </c>
      <c r="B24" s="22" t="s">
        <v>54</v>
      </c>
      <c r="C24" s="22" t="s">
        <v>120</v>
      </c>
      <c r="D24" s="22" t="s">
        <v>121</v>
      </c>
      <c r="E24" s="22" t="s">
        <v>122</v>
      </c>
      <c r="F24" s="27"/>
      <c r="G24" s="23" t="s">
        <v>537</v>
      </c>
    </row>
    <row r="25" spans="1:7">
      <c r="A25" s="24">
        <v>24</v>
      </c>
      <c r="B25" s="25" t="s">
        <v>123</v>
      </c>
      <c r="C25" s="25" t="s">
        <v>124</v>
      </c>
      <c r="D25" s="25" t="s">
        <v>125</v>
      </c>
      <c r="E25" s="25" t="s">
        <v>126</v>
      </c>
      <c r="F25" s="25" t="s">
        <v>127</v>
      </c>
      <c r="G25" s="26" t="s">
        <v>537</v>
      </c>
    </row>
    <row r="26" spans="1:7">
      <c r="A26" s="21">
        <v>25</v>
      </c>
      <c r="B26" s="22" t="s">
        <v>128</v>
      </c>
      <c r="C26" s="22" t="s">
        <v>129</v>
      </c>
      <c r="D26" s="22" t="s">
        <v>70</v>
      </c>
      <c r="E26" s="22" t="s">
        <v>130</v>
      </c>
      <c r="F26" s="22" t="s">
        <v>131</v>
      </c>
      <c r="G26" s="23" t="s">
        <v>541</v>
      </c>
    </row>
    <row r="27" spans="1:7">
      <c r="A27" s="24">
        <v>26</v>
      </c>
      <c r="B27" s="25" t="s">
        <v>132</v>
      </c>
      <c r="C27" s="25" t="s">
        <v>133</v>
      </c>
      <c r="D27" s="25" t="s">
        <v>134</v>
      </c>
      <c r="E27" s="25" t="s">
        <v>135</v>
      </c>
      <c r="F27" s="25" t="s">
        <v>136</v>
      </c>
      <c r="G27" s="26" t="s">
        <v>540</v>
      </c>
    </row>
    <row r="28" spans="1:7">
      <c r="A28" s="21">
        <v>27</v>
      </c>
      <c r="B28" s="22" t="s">
        <v>137</v>
      </c>
      <c r="C28" s="22" t="s">
        <v>138</v>
      </c>
      <c r="D28" s="22" t="s">
        <v>139</v>
      </c>
      <c r="E28" s="22" t="s">
        <v>140</v>
      </c>
      <c r="F28" s="22" t="s">
        <v>141</v>
      </c>
      <c r="G28" s="23" t="s">
        <v>539</v>
      </c>
    </row>
    <row r="29" spans="1:7">
      <c r="A29" s="24">
        <v>28</v>
      </c>
      <c r="B29" s="25" t="s">
        <v>137</v>
      </c>
      <c r="C29" s="25" t="s">
        <v>142</v>
      </c>
      <c r="D29" s="25" t="s">
        <v>49</v>
      </c>
      <c r="E29" s="25" t="s">
        <v>143</v>
      </c>
      <c r="F29" s="25" t="s">
        <v>144</v>
      </c>
      <c r="G29" s="26" t="s">
        <v>539</v>
      </c>
    </row>
    <row r="30" spans="1:7">
      <c r="A30" s="21">
        <v>29</v>
      </c>
      <c r="B30" s="22" t="s">
        <v>145</v>
      </c>
      <c r="C30" s="22" t="s">
        <v>146</v>
      </c>
      <c r="D30" s="22" t="s">
        <v>147</v>
      </c>
      <c r="E30" s="22" t="s">
        <v>148</v>
      </c>
      <c r="F30" s="27"/>
      <c r="G30" s="23" t="s">
        <v>537</v>
      </c>
    </row>
    <row r="31" spans="1:7">
      <c r="A31" s="24">
        <v>30</v>
      </c>
      <c r="B31" s="25" t="s">
        <v>38</v>
      </c>
      <c r="C31" s="25" t="s">
        <v>149</v>
      </c>
      <c r="D31" s="25" t="s">
        <v>67</v>
      </c>
      <c r="E31" s="25" t="s">
        <v>149</v>
      </c>
      <c r="F31" s="29"/>
      <c r="G31" s="26" t="s">
        <v>539</v>
      </c>
    </row>
    <row r="32" spans="1:7">
      <c r="A32" s="21">
        <v>31</v>
      </c>
      <c r="B32" s="22" t="s">
        <v>121</v>
      </c>
      <c r="C32" s="22" t="s">
        <v>150</v>
      </c>
      <c r="D32" s="22" t="s">
        <v>151</v>
      </c>
      <c r="E32" s="22" t="s">
        <v>152</v>
      </c>
      <c r="F32" s="22" t="s">
        <v>153</v>
      </c>
      <c r="G32" s="23" t="s">
        <v>537</v>
      </c>
    </row>
    <row r="33" spans="1:7">
      <c r="A33" s="24">
        <v>32</v>
      </c>
      <c r="B33" s="25" t="s">
        <v>58</v>
      </c>
      <c r="C33" s="25" t="s">
        <v>154</v>
      </c>
      <c r="D33" s="25" t="s">
        <v>155</v>
      </c>
      <c r="E33" s="25" t="s">
        <v>156</v>
      </c>
      <c r="F33" s="25" t="s">
        <v>157</v>
      </c>
      <c r="G33" s="26" t="s">
        <v>537</v>
      </c>
    </row>
    <row r="34" spans="1:7">
      <c r="A34" s="21">
        <v>33</v>
      </c>
      <c r="B34" s="22" t="s">
        <v>67</v>
      </c>
      <c r="C34" s="22" t="s">
        <v>126</v>
      </c>
      <c r="D34" s="22" t="s">
        <v>158</v>
      </c>
      <c r="E34" s="22" t="s">
        <v>159</v>
      </c>
      <c r="F34" s="22" t="s">
        <v>160</v>
      </c>
      <c r="G34" s="23" t="s">
        <v>536</v>
      </c>
    </row>
    <row r="35" spans="1:7">
      <c r="A35" s="24">
        <v>34</v>
      </c>
      <c r="B35" s="25" t="s">
        <v>161</v>
      </c>
      <c r="C35" s="25" t="s">
        <v>162</v>
      </c>
      <c r="D35" s="25" t="s">
        <v>47</v>
      </c>
      <c r="E35" s="25" t="s">
        <v>163</v>
      </c>
      <c r="F35" s="25" t="s">
        <v>164</v>
      </c>
      <c r="G35" s="26" t="s">
        <v>537</v>
      </c>
    </row>
    <row r="36" spans="1:7">
      <c r="A36" s="21">
        <v>35</v>
      </c>
      <c r="B36" s="22" t="s">
        <v>165</v>
      </c>
      <c r="C36" s="22" t="s">
        <v>166</v>
      </c>
      <c r="D36" s="22" t="s">
        <v>42</v>
      </c>
      <c r="E36" s="22" t="s">
        <v>167</v>
      </c>
      <c r="F36" s="22" t="s">
        <v>168</v>
      </c>
      <c r="G36" s="23" t="s">
        <v>537</v>
      </c>
    </row>
    <row r="37" spans="1:7">
      <c r="A37" s="24">
        <v>37</v>
      </c>
      <c r="B37" s="25" t="s">
        <v>80</v>
      </c>
      <c r="C37" s="25" t="s">
        <v>166</v>
      </c>
      <c r="D37" s="25" t="s">
        <v>169</v>
      </c>
      <c r="E37" s="25" t="s">
        <v>170</v>
      </c>
      <c r="F37" s="29"/>
      <c r="G37" s="26" t="s">
        <v>537</v>
      </c>
    </row>
    <row r="38" spans="1:7">
      <c r="A38" s="21">
        <v>38</v>
      </c>
      <c r="B38" s="22" t="s">
        <v>171</v>
      </c>
      <c r="C38" s="22" t="s">
        <v>172</v>
      </c>
      <c r="D38" s="22" t="s">
        <v>173</v>
      </c>
      <c r="E38" s="22" t="s">
        <v>174</v>
      </c>
      <c r="F38" s="27"/>
      <c r="G38" s="23" t="s">
        <v>537</v>
      </c>
    </row>
    <row r="39" spans="1:7">
      <c r="A39" s="24">
        <v>39</v>
      </c>
      <c r="B39" s="25" t="s">
        <v>175</v>
      </c>
      <c r="C39" s="25" t="s">
        <v>176</v>
      </c>
      <c r="D39" s="25" t="s">
        <v>75</v>
      </c>
      <c r="E39" s="25" t="s">
        <v>177</v>
      </c>
      <c r="F39" s="25" t="s">
        <v>178</v>
      </c>
      <c r="G39" s="26" t="s">
        <v>537</v>
      </c>
    </row>
    <row r="40" spans="1:7">
      <c r="A40" s="21">
        <v>40</v>
      </c>
      <c r="B40" s="22" t="s">
        <v>161</v>
      </c>
      <c r="C40" s="22" t="s">
        <v>179</v>
      </c>
      <c r="D40" s="22" t="s">
        <v>85</v>
      </c>
      <c r="E40" s="22" t="s">
        <v>180</v>
      </c>
      <c r="F40" s="22" t="s">
        <v>181</v>
      </c>
      <c r="G40" s="23" t="s">
        <v>537</v>
      </c>
    </row>
    <row r="41" spans="1:7">
      <c r="A41" s="24">
        <v>41</v>
      </c>
      <c r="B41" s="25" t="s">
        <v>49</v>
      </c>
      <c r="C41" s="25" t="s">
        <v>182</v>
      </c>
      <c r="D41" s="25" t="s">
        <v>109</v>
      </c>
      <c r="E41" s="25" t="s">
        <v>183</v>
      </c>
      <c r="F41" s="25" t="s">
        <v>184</v>
      </c>
      <c r="G41" s="26" t="s">
        <v>538</v>
      </c>
    </row>
    <row r="42" spans="1:7">
      <c r="A42" s="21">
        <v>42</v>
      </c>
      <c r="B42" s="22" t="s">
        <v>185</v>
      </c>
      <c r="C42" s="22" t="s">
        <v>186</v>
      </c>
      <c r="D42" s="22" t="s">
        <v>187</v>
      </c>
      <c r="E42" s="22" t="s">
        <v>188</v>
      </c>
      <c r="F42" s="22" t="s">
        <v>189</v>
      </c>
      <c r="G42" s="23" t="s">
        <v>540</v>
      </c>
    </row>
    <row r="43" spans="1:7">
      <c r="A43" s="24">
        <v>43</v>
      </c>
      <c r="B43" s="25" t="s">
        <v>125</v>
      </c>
      <c r="C43" s="25" t="s">
        <v>190</v>
      </c>
      <c r="D43" s="25" t="s">
        <v>85</v>
      </c>
      <c r="E43" s="25" t="s">
        <v>191</v>
      </c>
      <c r="F43" s="25" t="s">
        <v>192</v>
      </c>
      <c r="G43" s="26" t="s">
        <v>537</v>
      </c>
    </row>
    <row r="44" spans="1:7">
      <c r="A44" s="21">
        <v>44</v>
      </c>
      <c r="B44" s="22" t="s">
        <v>62</v>
      </c>
      <c r="C44" s="22" t="s">
        <v>193</v>
      </c>
      <c r="D44" s="22" t="s">
        <v>38</v>
      </c>
      <c r="E44" s="22" t="s">
        <v>194</v>
      </c>
      <c r="F44" s="27"/>
      <c r="G44" s="23" t="s">
        <v>537</v>
      </c>
    </row>
    <row r="45" spans="1:7">
      <c r="A45" s="24">
        <v>45</v>
      </c>
      <c r="B45" s="25" t="s">
        <v>195</v>
      </c>
      <c r="C45" s="25" t="s">
        <v>56</v>
      </c>
      <c r="D45" s="25" t="s">
        <v>54</v>
      </c>
      <c r="E45" s="25" t="s">
        <v>196</v>
      </c>
      <c r="F45" s="25" t="s">
        <v>197</v>
      </c>
      <c r="G45" s="26" t="s">
        <v>537</v>
      </c>
    </row>
    <row r="46" spans="1:7">
      <c r="A46" s="21">
        <v>46</v>
      </c>
      <c r="B46" s="22" t="s">
        <v>125</v>
      </c>
      <c r="C46" s="22" t="s">
        <v>198</v>
      </c>
      <c r="D46" s="22" t="s">
        <v>75</v>
      </c>
      <c r="E46" s="22" t="s">
        <v>199</v>
      </c>
      <c r="F46" s="27"/>
      <c r="G46" s="23" t="s">
        <v>537</v>
      </c>
    </row>
    <row r="47" spans="1:7">
      <c r="A47" s="24">
        <v>47</v>
      </c>
      <c r="B47" s="25" t="s">
        <v>75</v>
      </c>
      <c r="C47" s="25" t="s">
        <v>200</v>
      </c>
      <c r="D47" s="25" t="s">
        <v>155</v>
      </c>
      <c r="E47" s="25" t="s">
        <v>201</v>
      </c>
      <c r="F47" s="25" t="s">
        <v>202</v>
      </c>
      <c r="G47" s="26" t="s">
        <v>537</v>
      </c>
    </row>
    <row r="48" spans="1:7">
      <c r="A48" s="21">
        <v>48</v>
      </c>
      <c r="B48" s="22" t="s">
        <v>203</v>
      </c>
      <c r="C48" s="22" t="s">
        <v>204</v>
      </c>
      <c r="D48" s="22" t="s">
        <v>125</v>
      </c>
      <c r="E48" s="22" t="s">
        <v>205</v>
      </c>
      <c r="F48" s="30" t="s">
        <v>206</v>
      </c>
      <c r="G48" s="23" t="s">
        <v>537</v>
      </c>
    </row>
    <row r="49" spans="1:7">
      <c r="A49" s="24">
        <v>49</v>
      </c>
      <c r="B49" s="25" t="s">
        <v>207</v>
      </c>
      <c r="C49" s="25" t="s">
        <v>208</v>
      </c>
      <c r="D49" s="25" t="s">
        <v>49</v>
      </c>
      <c r="E49" s="25" t="s">
        <v>209</v>
      </c>
      <c r="F49" s="25" t="s">
        <v>210</v>
      </c>
      <c r="G49" s="26" t="s">
        <v>537</v>
      </c>
    </row>
    <row r="50" spans="1:7">
      <c r="A50" s="21">
        <v>50</v>
      </c>
      <c r="B50" s="22" t="s">
        <v>211</v>
      </c>
      <c r="C50" s="22" t="s">
        <v>212</v>
      </c>
      <c r="D50" s="22" t="s">
        <v>213</v>
      </c>
      <c r="E50" s="22" t="s">
        <v>214</v>
      </c>
      <c r="F50" s="31" t="s">
        <v>215</v>
      </c>
      <c r="G50" s="23" t="s">
        <v>539</v>
      </c>
    </row>
    <row r="51" spans="1:7">
      <c r="A51" s="24">
        <v>51</v>
      </c>
      <c r="B51" s="25" t="s">
        <v>60</v>
      </c>
      <c r="C51" s="25" t="s">
        <v>216</v>
      </c>
      <c r="D51" s="25" t="s">
        <v>217</v>
      </c>
      <c r="E51" s="25" t="s">
        <v>218</v>
      </c>
      <c r="F51" s="25" t="s">
        <v>219</v>
      </c>
      <c r="G51" s="26" t="s">
        <v>538</v>
      </c>
    </row>
    <row r="52" spans="1:7">
      <c r="A52" s="21">
        <v>52</v>
      </c>
      <c r="B52" s="22" t="s">
        <v>161</v>
      </c>
      <c r="C52" s="22" t="s">
        <v>220</v>
      </c>
      <c r="D52" s="22" t="s">
        <v>121</v>
      </c>
      <c r="E52" s="22" t="s">
        <v>221</v>
      </c>
      <c r="F52" s="27"/>
      <c r="G52" s="23" t="s">
        <v>537</v>
      </c>
    </row>
    <row r="53" spans="1:7">
      <c r="A53" s="24">
        <v>53</v>
      </c>
      <c r="B53" s="25" t="s">
        <v>222</v>
      </c>
      <c r="C53" s="25" t="s">
        <v>223</v>
      </c>
      <c r="D53" s="25" t="s">
        <v>128</v>
      </c>
      <c r="E53" s="25" t="s">
        <v>224</v>
      </c>
      <c r="F53" s="25" t="s">
        <v>225</v>
      </c>
      <c r="G53" s="26" t="s">
        <v>541</v>
      </c>
    </row>
    <row r="54" spans="1:7">
      <c r="A54" s="21">
        <v>54</v>
      </c>
      <c r="B54" s="22" t="s">
        <v>226</v>
      </c>
      <c r="C54" s="22" t="s">
        <v>227</v>
      </c>
      <c r="D54" s="22" t="s">
        <v>228</v>
      </c>
      <c r="E54" s="22" t="s">
        <v>229</v>
      </c>
      <c r="F54" s="22" t="s">
        <v>230</v>
      </c>
      <c r="G54" s="23" t="s">
        <v>537</v>
      </c>
    </row>
    <row r="55" spans="1:7">
      <c r="A55" s="24">
        <v>55</v>
      </c>
      <c r="B55" s="25" t="s">
        <v>231</v>
      </c>
      <c r="C55" s="25" t="s">
        <v>232</v>
      </c>
      <c r="D55" s="25" t="s">
        <v>42</v>
      </c>
      <c r="E55" s="25" t="s">
        <v>233</v>
      </c>
      <c r="F55" s="25" t="s">
        <v>234</v>
      </c>
      <c r="G55" s="26" t="s">
        <v>537</v>
      </c>
    </row>
    <row r="56" spans="1:7">
      <c r="A56" s="21">
        <v>56</v>
      </c>
      <c r="B56" s="22" t="s">
        <v>72</v>
      </c>
      <c r="C56" s="22" t="s">
        <v>235</v>
      </c>
      <c r="D56" s="22" t="s">
        <v>93</v>
      </c>
      <c r="E56" s="22" t="s">
        <v>236</v>
      </c>
      <c r="F56" s="22" t="s">
        <v>237</v>
      </c>
      <c r="G56" s="23" t="s">
        <v>537</v>
      </c>
    </row>
    <row r="57" spans="1:7">
      <c r="A57" s="24">
        <v>57</v>
      </c>
      <c r="B57" s="25" t="s">
        <v>222</v>
      </c>
      <c r="C57" s="25" t="s">
        <v>238</v>
      </c>
      <c r="D57" s="25" t="s">
        <v>125</v>
      </c>
      <c r="E57" s="25" t="s">
        <v>239</v>
      </c>
      <c r="F57" s="25" t="s">
        <v>240</v>
      </c>
      <c r="G57" s="26" t="s">
        <v>537</v>
      </c>
    </row>
    <row r="58" spans="1:7">
      <c r="A58" s="21">
        <v>59</v>
      </c>
      <c r="B58" s="22" t="s">
        <v>222</v>
      </c>
      <c r="C58" s="22" t="s">
        <v>241</v>
      </c>
      <c r="D58" s="22" t="s">
        <v>38</v>
      </c>
      <c r="E58" s="22" t="s">
        <v>242</v>
      </c>
      <c r="F58" s="22" t="s">
        <v>243</v>
      </c>
      <c r="G58" s="23" t="s">
        <v>537</v>
      </c>
    </row>
    <row r="59" spans="1:7">
      <c r="A59" s="24">
        <v>60</v>
      </c>
      <c r="B59" s="25" t="s">
        <v>161</v>
      </c>
      <c r="C59" s="25" t="s">
        <v>244</v>
      </c>
      <c r="D59" s="25" t="s">
        <v>70</v>
      </c>
      <c r="E59" s="25" t="s">
        <v>245</v>
      </c>
      <c r="F59" s="29"/>
      <c r="G59" s="26" t="s">
        <v>537</v>
      </c>
    </row>
    <row r="60" spans="1:7">
      <c r="A60" s="21">
        <v>61</v>
      </c>
      <c r="B60" s="37" t="s">
        <v>137</v>
      </c>
      <c r="C60" s="37" t="s">
        <v>246</v>
      </c>
      <c r="D60" s="22" t="s">
        <v>47</v>
      </c>
      <c r="E60" s="22" t="s">
        <v>247</v>
      </c>
      <c r="F60" s="31" t="s">
        <v>248</v>
      </c>
      <c r="G60" s="23" t="s">
        <v>537</v>
      </c>
    </row>
    <row r="61" spans="1:7">
      <c r="A61" s="24">
        <v>62</v>
      </c>
      <c r="B61" s="25" t="s">
        <v>49</v>
      </c>
      <c r="C61" s="25" t="s">
        <v>249</v>
      </c>
      <c r="D61" s="25" t="s">
        <v>185</v>
      </c>
      <c r="E61" s="25" t="s">
        <v>250</v>
      </c>
      <c r="F61" s="25" t="s">
        <v>251</v>
      </c>
      <c r="G61" s="26" t="s">
        <v>538</v>
      </c>
    </row>
    <row r="62" spans="1:7">
      <c r="A62" s="21">
        <v>63</v>
      </c>
      <c r="B62" s="22" t="s">
        <v>40</v>
      </c>
      <c r="C62" s="22" t="s">
        <v>252</v>
      </c>
      <c r="D62" s="22" t="s">
        <v>253</v>
      </c>
      <c r="E62" s="22" t="s">
        <v>250</v>
      </c>
      <c r="F62" s="22" t="s">
        <v>251</v>
      </c>
      <c r="G62" s="23" t="s">
        <v>538</v>
      </c>
    </row>
    <row r="63" spans="1:7">
      <c r="A63" s="24">
        <v>64</v>
      </c>
      <c r="B63" s="25" t="s">
        <v>75</v>
      </c>
      <c r="C63" s="25" t="s">
        <v>254</v>
      </c>
      <c r="D63" s="25" t="s">
        <v>213</v>
      </c>
      <c r="E63" s="25" t="s">
        <v>255</v>
      </c>
      <c r="F63" s="29"/>
      <c r="G63" s="26" t="s">
        <v>538</v>
      </c>
    </row>
    <row r="64" spans="1:7">
      <c r="A64" s="21">
        <v>65</v>
      </c>
      <c r="B64" s="22" t="s">
        <v>29</v>
      </c>
      <c r="C64" s="22" t="s">
        <v>256</v>
      </c>
      <c r="D64" s="22" t="s">
        <v>132</v>
      </c>
      <c r="E64" s="22" t="s">
        <v>257</v>
      </c>
      <c r="F64" s="31" t="s">
        <v>258</v>
      </c>
      <c r="G64" s="23" t="s">
        <v>538</v>
      </c>
    </row>
    <row r="65" spans="1:7">
      <c r="A65" s="24">
        <v>66</v>
      </c>
      <c r="B65" s="25" t="s">
        <v>137</v>
      </c>
      <c r="C65" s="25" t="s">
        <v>259</v>
      </c>
      <c r="D65" s="25" t="s">
        <v>151</v>
      </c>
      <c r="E65" s="25" t="s">
        <v>260</v>
      </c>
      <c r="F65" s="25" t="s">
        <v>261</v>
      </c>
      <c r="G65" s="26" t="s">
        <v>539</v>
      </c>
    </row>
    <row r="66" spans="1:7">
      <c r="A66" s="21">
        <v>67</v>
      </c>
      <c r="B66" s="22" t="s">
        <v>125</v>
      </c>
      <c r="C66" s="22" t="s">
        <v>246</v>
      </c>
      <c r="D66" s="22" t="s">
        <v>262</v>
      </c>
      <c r="E66" s="22" t="s">
        <v>263</v>
      </c>
      <c r="F66" s="22" t="s">
        <v>264</v>
      </c>
      <c r="G66" s="23" t="s">
        <v>537</v>
      </c>
    </row>
    <row r="67" spans="1:7">
      <c r="A67" s="24">
        <v>68</v>
      </c>
      <c r="B67" s="25" t="s">
        <v>265</v>
      </c>
      <c r="C67" s="25" t="s">
        <v>266</v>
      </c>
      <c r="D67" s="25" t="s">
        <v>47</v>
      </c>
      <c r="E67" s="25" t="s">
        <v>267</v>
      </c>
      <c r="F67" s="25" t="s">
        <v>268</v>
      </c>
      <c r="G67" s="26" t="s">
        <v>540</v>
      </c>
    </row>
    <row r="68" spans="1:7">
      <c r="A68" s="21">
        <v>69</v>
      </c>
      <c r="B68" s="22" t="s">
        <v>67</v>
      </c>
      <c r="C68" s="22" t="s">
        <v>269</v>
      </c>
      <c r="D68" s="22" t="s">
        <v>270</v>
      </c>
      <c r="E68" s="22" t="s">
        <v>271</v>
      </c>
      <c r="F68" s="22" t="s">
        <v>272</v>
      </c>
      <c r="G68" s="23" t="s">
        <v>536</v>
      </c>
    </row>
    <row r="69" spans="1:7">
      <c r="A69" s="24">
        <v>70</v>
      </c>
      <c r="B69" s="25" t="s">
        <v>273</v>
      </c>
      <c r="C69" s="25" t="s">
        <v>274</v>
      </c>
      <c r="D69" s="25" t="s">
        <v>275</v>
      </c>
      <c r="E69" s="25" t="s">
        <v>276</v>
      </c>
      <c r="F69" s="29"/>
      <c r="G69" s="26" t="s">
        <v>537</v>
      </c>
    </row>
    <row r="70" spans="1:7">
      <c r="A70" s="21">
        <v>71</v>
      </c>
      <c r="B70" s="22" t="s">
        <v>134</v>
      </c>
      <c r="C70" s="22" t="s">
        <v>277</v>
      </c>
      <c r="D70" s="22" t="s">
        <v>278</v>
      </c>
      <c r="E70" s="22" t="s">
        <v>279</v>
      </c>
      <c r="F70" s="22" t="s">
        <v>280</v>
      </c>
      <c r="G70" s="23" t="s">
        <v>540</v>
      </c>
    </row>
    <row r="71" spans="1:7">
      <c r="A71" s="24">
        <v>72</v>
      </c>
      <c r="B71" s="25" t="s">
        <v>281</v>
      </c>
      <c r="C71" s="25" t="s">
        <v>282</v>
      </c>
      <c r="D71" s="25" t="s">
        <v>155</v>
      </c>
      <c r="E71" s="25" t="s">
        <v>283</v>
      </c>
      <c r="F71" s="25" t="s">
        <v>284</v>
      </c>
      <c r="G71" s="26" t="s">
        <v>536</v>
      </c>
    </row>
    <row r="72" spans="1:7">
      <c r="A72" s="21">
        <v>73</v>
      </c>
      <c r="B72" s="22" t="s">
        <v>137</v>
      </c>
      <c r="C72" s="22" t="s">
        <v>285</v>
      </c>
      <c r="D72" s="22" t="s">
        <v>70</v>
      </c>
      <c r="E72" s="22" t="s">
        <v>286</v>
      </c>
      <c r="F72" s="22" t="s">
        <v>287</v>
      </c>
      <c r="G72" s="23" t="s">
        <v>538</v>
      </c>
    </row>
    <row r="73" spans="1:7">
      <c r="A73" s="24">
        <v>74</v>
      </c>
      <c r="B73" s="25" t="s">
        <v>288</v>
      </c>
      <c r="C73" s="25" t="s">
        <v>289</v>
      </c>
      <c r="D73" s="25" t="s">
        <v>290</v>
      </c>
      <c r="E73" s="25" t="s">
        <v>291</v>
      </c>
      <c r="F73" s="25" t="s">
        <v>292</v>
      </c>
      <c r="G73" s="26" t="s">
        <v>537</v>
      </c>
    </row>
    <row r="74" spans="1:7">
      <c r="A74" s="21">
        <v>75</v>
      </c>
      <c r="B74" s="22" t="s">
        <v>137</v>
      </c>
      <c r="C74" s="22" t="s">
        <v>293</v>
      </c>
      <c r="D74" s="22" t="s">
        <v>294</v>
      </c>
      <c r="E74" s="22" t="s">
        <v>295</v>
      </c>
      <c r="F74" s="22" t="s">
        <v>296</v>
      </c>
      <c r="G74" s="23" t="s">
        <v>537</v>
      </c>
    </row>
    <row r="75" spans="1:7">
      <c r="A75" s="24">
        <v>76</v>
      </c>
      <c r="B75" s="25" t="s">
        <v>297</v>
      </c>
      <c r="C75" s="25" t="s">
        <v>298</v>
      </c>
      <c r="D75" s="25" t="s">
        <v>75</v>
      </c>
      <c r="E75" s="25" t="s">
        <v>299</v>
      </c>
      <c r="F75" s="29"/>
      <c r="G75" s="26" t="s">
        <v>540</v>
      </c>
    </row>
    <row r="76" spans="1:7">
      <c r="A76" s="21">
        <v>77</v>
      </c>
      <c r="B76" s="22" t="s">
        <v>161</v>
      </c>
      <c r="C76" s="22" t="s">
        <v>300</v>
      </c>
      <c r="D76" s="22" t="s">
        <v>125</v>
      </c>
      <c r="E76" s="22" t="s">
        <v>301</v>
      </c>
      <c r="F76" s="22" t="s">
        <v>302</v>
      </c>
      <c r="G76" s="23" t="s">
        <v>536</v>
      </c>
    </row>
    <row r="77" spans="1:7">
      <c r="A77" s="24">
        <v>78</v>
      </c>
      <c r="B77" s="25" t="s">
        <v>297</v>
      </c>
      <c r="C77" s="25" t="s">
        <v>303</v>
      </c>
      <c r="D77" s="25" t="s">
        <v>80</v>
      </c>
      <c r="E77" s="25" t="s">
        <v>304</v>
      </c>
      <c r="F77" s="25" t="s">
        <v>305</v>
      </c>
      <c r="G77" s="26" t="s">
        <v>541</v>
      </c>
    </row>
    <row r="78" spans="1:7">
      <c r="A78" s="21">
        <v>79</v>
      </c>
      <c r="B78" s="22" t="s">
        <v>222</v>
      </c>
      <c r="C78" s="22" t="s">
        <v>306</v>
      </c>
      <c r="D78" s="22" t="s">
        <v>137</v>
      </c>
      <c r="E78" s="22" t="s">
        <v>307</v>
      </c>
      <c r="F78" s="22" t="s">
        <v>308</v>
      </c>
      <c r="G78" s="23" t="s">
        <v>537</v>
      </c>
    </row>
    <row r="79" spans="1:7">
      <c r="A79" s="24">
        <v>80</v>
      </c>
      <c r="B79" s="25" t="s">
        <v>70</v>
      </c>
      <c r="C79" s="25" t="s">
        <v>309</v>
      </c>
      <c r="D79" s="25" t="s">
        <v>213</v>
      </c>
      <c r="E79" s="25" t="s">
        <v>310</v>
      </c>
      <c r="F79" s="25" t="s">
        <v>311</v>
      </c>
      <c r="G79" s="26" t="s">
        <v>538</v>
      </c>
    </row>
    <row r="80" spans="1:7">
      <c r="A80" s="21">
        <v>81</v>
      </c>
      <c r="B80" s="22" t="s">
        <v>222</v>
      </c>
      <c r="C80" s="22" t="s">
        <v>312</v>
      </c>
      <c r="D80" s="22" t="s">
        <v>75</v>
      </c>
      <c r="E80" s="22" t="s">
        <v>313</v>
      </c>
      <c r="F80" s="27"/>
      <c r="G80" s="23" t="s">
        <v>541</v>
      </c>
    </row>
    <row r="81" spans="1:7">
      <c r="A81" s="24">
        <v>82</v>
      </c>
      <c r="B81" s="25" t="s">
        <v>125</v>
      </c>
      <c r="C81" s="25" t="s">
        <v>314</v>
      </c>
      <c r="D81" s="25" t="s">
        <v>315</v>
      </c>
      <c r="E81" s="25" t="s">
        <v>316</v>
      </c>
      <c r="F81" s="25">
        <v>1982</v>
      </c>
      <c r="G81" s="26" t="s">
        <v>537</v>
      </c>
    </row>
    <row r="82" spans="1:7">
      <c r="A82" s="21">
        <v>83</v>
      </c>
      <c r="B82" s="22" t="s">
        <v>49</v>
      </c>
      <c r="C82" s="22" t="s">
        <v>317</v>
      </c>
      <c r="D82" s="22" t="s">
        <v>80</v>
      </c>
      <c r="E82" s="22" t="s">
        <v>318</v>
      </c>
      <c r="F82" s="22" t="s">
        <v>319</v>
      </c>
      <c r="G82" s="23" t="s">
        <v>537</v>
      </c>
    </row>
    <row r="83" spans="1:7">
      <c r="A83" s="24">
        <v>84</v>
      </c>
      <c r="B83" s="25" t="s">
        <v>213</v>
      </c>
      <c r="C83" s="25" t="s">
        <v>320</v>
      </c>
      <c r="D83" s="25" t="s">
        <v>155</v>
      </c>
      <c r="E83" s="25" t="s">
        <v>321</v>
      </c>
      <c r="F83" s="25" t="s">
        <v>322</v>
      </c>
      <c r="G83" s="26" t="s">
        <v>539</v>
      </c>
    </row>
    <row r="84" spans="1:7">
      <c r="A84" s="21">
        <v>85</v>
      </c>
      <c r="B84" s="22" t="s">
        <v>151</v>
      </c>
      <c r="C84" s="22" t="s">
        <v>323</v>
      </c>
      <c r="D84" s="22" t="s">
        <v>324</v>
      </c>
      <c r="E84" s="22" t="s">
        <v>323</v>
      </c>
      <c r="F84" s="22" t="s">
        <v>325</v>
      </c>
      <c r="G84" s="23" t="s">
        <v>537</v>
      </c>
    </row>
    <row r="85" spans="1:7">
      <c r="A85" s="24">
        <v>86</v>
      </c>
      <c r="B85" s="25" t="s">
        <v>169</v>
      </c>
      <c r="C85" s="25" t="s">
        <v>326</v>
      </c>
      <c r="D85" s="25" t="s">
        <v>327</v>
      </c>
      <c r="E85" s="25" t="s">
        <v>328</v>
      </c>
      <c r="F85" s="25" t="s">
        <v>329</v>
      </c>
      <c r="G85" s="26" t="s">
        <v>537</v>
      </c>
    </row>
    <row r="86" spans="1:7">
      <c r="A86" s="21">
        <v>87</v>
      </c>
      <c r="B86" s="22" t="s">
        <v>125</v>
      </c>
      <c r="C86" s="22" t="s">
        <v>330</v>
      </c>
      <c r="D86" s="22" t="s">
        <v>217</v>
      </c>
      <c r="E86" s="22" t="s">
        <v>331</v>
      </c>
      <c r="F86" s="27"/>
      <c r="G86" s="23" t="s">
        <v>536</v>
      </c>
    </row>
    <row r="87" spans="1:7">
      <c r="A87" s="24">
        <v>88</v>
      </c>
      <c r="B87" s="25" t="s">
        <v>155</v>
      </c>
      <c r="C87" s="25" t="s">
        <v>332</v>
      </c>
      <c r="D87" s="25" t="s">
        <v>93</v>
      </c>
      <c r="E87" s="25" t="s">
        <v>333</v>
      </c>
      <c r="F87" s="25" t="s">
        <v>334</v>
      </c>
      <c r="G87" s="26" t="s">
        <v>538</v>
      </c>
    </row>
    <row r="88" spans="1:7">
      <c r="A88" s="21">
        <v>89</v>
      </c>
      <c r="B88" s="22" t="s">
        <v>72</v>
      </c>
      <c r="C88" s="22" t="s">
        <v>335</v>
      </c>
      <c r="D88" s="22" t="s">
        <v>336</v>
      </c>
      <c r="E88" s="22" t="s">
        <v>337</v>
      </c>
      <c r="F88" s="22" t="s">
        <v>338</v>
      </c>
      <c r="G88" s="23" t="s">
        <v>537</v>
      </c>
    </row>
    <row r="89" spans="1:7">
      <c r="A89" s="24">
        <v>90</v>
      </c>
      <c r="B89" s="25" t="s">
        <v>38</v>
      </c>
      <c r="C89" s="25" t="s">
        <v>339</v>
      </c>
      <c r="D89" s="25" t="s">
        <v>14</v>
      </c>
      <c r="E89" s="25" t="s">
        <v>340</v>
      </c>
      <c r="F89" s="29"/>
      <c r="G89" s="26" t="s">
        <v>537</v>
      </c>
    </row>
    <row r="90" spans="1:7">
      <c r="A90" s="21">
        <v>91</v>
      </c>
      <c r="B90" s="22" t="s">
        <v>341</v>
      </c>
      <c r="C90" s="22" t="s">
        <v>342</v>
      </c>
      <c r="D90" s="22" t="s">
        <v>343</v>
      </c>
      <c r="E90" s="22" t="s">
        <v>344</v>
      </c>
      <c r="F90" s="22" t="s">
        <v>345</v>
      </c>
      <c r="G90" s="23" t="s">
        <v>538</v>
      </c>
    </row>
    <row r="91" spans="1:7">
      <c r="A91" s="24">
        <v>92</v>
      </c>
      <c r="B91" s="25" t="s">
        <v>40</v>
      </c>
      <c r="C91" s="25" t="s">
        <v>346</v>
      </c>
      <c r="D91" s="25" t="s">
        <v>47</v>
      </c>
      <c r="E91" s="25" t="s">
        <v>347</v>
      </c>
      <c r="F91" s="25" t="s">
        <v>348</v>
      </c>
      <c r="G91" s="26" t="s">
        <v>537</v>
      </c>
    </row>
    <row r="92" spans="1:7">
      <c r="A92" s="21">
        <v>93</v>
      </c>
      <c r="B92" s="22" t="s">
        <v>349</v>
      </c>
      <c r="C92" s="22" t="s">
        <v>350</v>
      </c>
      <c r="D92" s="37" t="s">
        <v>632</v>
      </c>
      <c r="E92" s="37" t="s">
        <v>631</v>
      </c>
      <c r="F92" s="22" t="s">
        <v>351</v>
      </c>
      <c r="G92" s="23" t="s">
        <v>536</v>
      </c>
    </row>
    <row r="93" spans="1:7">
      <c r="A93" s="24">
        <v>94</v>
      </c>
      <c r="B93" s="25" t="s">
        <v>352</v>
      </c>
      <c r="C93" s="25" t="s">
        <v>353</v>
      </c>
      <c r="D93" s="25" t="s">
        <v>354</v>
      </c>
      <c r="E93" s="25" t="s">
        <v>355</v>
      </c>
      <c r="F93" s="25" t="s">
        <v>356</v>
      </c>
      <c r="G93" s="26" t="s">
        <v>539</v>
      </c>
    </row>
    <row r="94" spans="1:7">
      <c r="A94" s="21">
        <v>95</v>
      </c>
      <c r="B94" s="22" t="s">
        <v>139</v>
      </c>
      <c r="C94" s="22" t="s">
        <v>357</v>
      </c>
      <c r="D94" s="22" t="s">
        <v>128</v>
      </c>
      <c r="E94" s="22" t="s">
        <v>358</v>
      </c>
      <c r="F94" s="22" t="s">
        <v>359</v>
      </c>
      <c r="G94" s="23" t="s">
        <v>538</v>
      </c>
    </row>
    <row r="95" spans="1:7">
      <c r="A95" s="24">
        <v>96</v>
      </c>
      <c r="B95" s="25" t="s">
        <v>155</v>
      </c>
      <c r="C95" s="25" t="s">
        <v>360</v>
      </c>
      <c r="D95" s="25" t="s">
        <v>361</v>
      </c>
      <c r="E95" s="25" t="s">
        <v>362</v>
      </c>
      <c r="F95" s="25" t="s">
        <v>363</v>
      </c>
      <c r="G95" s="26" t="s">
        <v>538</v>
      </c>
    </row>
    <row r="96" spans="1:7">
      <c r="A96" s="21">
        <v>97</v>
      </c>
      <c r="B96" s="22" t="s">
        <v>33</v>
      </c>
      <c r="C96" s="22" t="s">
        <v>364</v>
      </c>
      <c r="D96" s="22" t="s">
        <v>185</v>
      </c>
      <c r="E96" s="22" t="s">
        <v>365</v>
      </c>
      <c r="F96" s="27"/>
      <c r="G96" s="85" t="s">
        <v>542</v>
      </c>
    </row>
    <row r="97" spans="1:7">
      <c r="A97" s="24">
        <v>98</v>
      </c>
      <c r="B97" s="25" t="s">
        <v>222</v>
      </c>
      <c r="C97" s="25" t="s">
        <v>366</v>
      </c>
      <c r="D97" s="25" t="s">
        <v>72</v>
      </c>
      <c r="E97" s="25" t="s">
        <v>367</v>
      </c>
      <c r="F97" s="29"/>
      <c r="G97" s="26" t="s">
        <v>537</v>
      </c>
    </row>
    <row r="98" spans="1:7">
      <c r="A98" s="21">
        <v>99</v>
      </c>
      <c r="B98" s="22" t="s">
        <v>47</v>
      </c>
      <c r="C98" s="22" t="s">
        <v>368</v>
      </c>
      <c r="D98" s="22" t="s">
        <v>47</v>
      </c>
      <c r="E98" s="22" t="s">
        <v>369</v>
      </c>
      <c r="F98" s="22" t="s">
        <v>370</v>
      </c>
      <c r="G98" s="23" t="s">
        <v>540</v>
      </c>
    </row>
    <row r="99" spans="1:7">
      <c r="A99" s="24">
        <v>100</v>
      </c>
      <c r="B99" s="25" t="s">
        <v>137</v>
      </c>
      <c r="C99" s="25" t="s">
        <v>40</v>
      </c>
      <c r="D99" s="33" t="s">
        <v>125</v>
      </c>
      <c r="E99" s="25" t="s">
        <v>372</v>
      </c>
      <c r="F99" s="25" t="s">
        <v>373</v>
      </c>
      <c r="G99" s="26" t="s">
        <v>539</v>
      </c>
    </row>
    <row r="100" spans="1:7">
      <c r="A100" s="21">
        <v>101</v>
      </c>
      <c r="B100" s="22" t="s">
        <v>67</v>
      </c>
      <c r="C100" s="22" t="s">
        <v>374</v>
      </c>
      <c r="D100" s="22" t="s">
        <v>60</v>
      </c>
      <c r="E100" s="22" t="s">
        <v>375</v>
      </c>
      <c r="F100" s="27"/>
      <c r="G100" s="23" t="s">
        <v>537</v>
      </c>
    </row>
    <row r="101" spans="1:7">
      <c r="A101" s="24">
        <v>102</v>
      </c>
      <c r="B101" s="25" t="s">
        <v>376</v>
      </c>
      <c r="C101" s="25" t="s">
        <v>377</v>
      </c>
      <c r="D101" s="25" t="s">
        <v>155</v>
      </c>
      <c r="E101" s="25" t="s">
        <v>378</v>
      </c>
      <c r="F101" s="29"/>
      <c r="G101" s="26" t="s">
        <v>537</v>
      </c>
    </row>
    <row r="102" spans="1:7">
      <c r="A102" s="21">
        <v>103</v>
      </c>
      <c r="B102" s="22" t="s">
        <v>35</v>
      </c>
      <c r="C102" s="22" t="s">
        <v>379</v>
      </c>
      <c r="D102" s="22" t="s">
        <v>380</v>
      </c>
      <c r="E102" s="22" t="s">
        <v>381</v>
      </c>
      <c r="F102" s="27"/>
      <c r="G102" s="23" t="s">
        <v>537</v>
      </c>
    </row>
    <row r="103" spans="1:7">
      <c r="A103" s="24">
        <v>104</v>
      </c>
      <c r="B103" s="25" t="s">
        <v>382</v>
      </c>
      <c r="C103" s="25" t="s">
        <v>383</v>
      </c>
      <c r="D103" s="25" t="s">
        <v>384</v>
      </c>
      <c r="E103" s="25" t="s">
        <v>385</v>
      </c>
      <c r="F103" s="25" t="s">
        <v>386</v>
      </c>
      <c r="G103" s="26" t="s">
        <v>538</v>
      </c>
    </row>
    <row r="104" spans="1:7">
      <c r="A104" s="21">
        <v>105</v>
      </c>
      <c r="B104" s="22" t="s">
        <v>67</v>
      </c>
      <c r="C104" s="22" t="s">
        <v>387</v>
      </c>
      <c r="D104" s="22" t="s">
        <v>58</v>
      </c>
      <c r="E104" s="22" t="s">
        <v>388</v>
      </c>
      <c r="F104" s="22" t="s">
        <v>389</v>
      </c>
      <c r="G104" s="23" t="s">
        <v>538</v>
      </c>
    </row>
    <row r="105" spans="1:7">
      <c r="A105" s="24">
        <v>106</v>
      </c>
      <c r="B105" s="25" t="s">
        <v>253</v>
      </c>
      <c r="C105" s="25" t="s">
        <v>390</v>
      </c>
      <c r="D105" s="25" t="s">
        <v>155</v>
      </c>
      <c r="E105" s="25" t="s">
        <v>391</v>
      </c>
      <c r="F105" s="25" t="s">
        <v>392</v>
      </c>
      <c r="G105" s="26" t="s">
        <v>537</v>
      </c>
    </row>
    <row r="106" spans="1:7">
      <c r="A106" s="21">
        <v>107</v>
      </c>
      <c r="B106" s="22" t="s">
        <v>253</v>
      </c>
      <c r="C106" s="22" t="s">
        <v>393</v>
      </c>
      <c r="D106" s="22" t="s">
        <v>169</v>
      </c>
      <c r="E106" s="22" t="s">
        <v>35</v>
      </c>
      <c r="F106" s="27"/>
      <c r="G106" s="23" t="s">
        <v>537</v>
      </c>
    </row>
    <row r="107" spans="1:7">
      <c r="A107" s="24">
        <v>108</v>
      </c>
      <c r="B107" s="25" t="s">
        <v>394</v>
      </c>
      <c r="C107" s="25" t="s">
        <v>395</v>
      </c>
      <c r="D107" s="25" t="s">
        <v>151</v>
      </c>
      <c r="E107" s="25" t="s">
        <v>396</v>
      </c>
      <c r="F107" s="25" t="s">
        <v>397</v>
      </c>
      <c r="G107" s="26" t="s">
        <v>537</v>
      </c>
    </row>
    <row r="108" spans="1:7">
      <c r="A108" s="21">
        <v>109</v>
      </c>
      <c r="B108" s="22" t="s">
        <v>398</v>
      </c>
      <c r="C108" s="22" t="s">
        <v>399</v>
      </c>
      <c r="D108" s="22" t="s">
        <v>60</v>
      </c>
      <c r="E108" s="22" t="s">
        <v>400</v>
      </c>
      <c r="F108" s="22" t="s">
        <v>401</v>
      </c>
      <c r="G108" s="23" t="s">
        <v>538</v>
      </c>
    </row>
    <row r="109" spans="1:7">
      <c r="A109" s="24">
        <v>110</v>
      </c>
      <c r="B109" s="25" t="s">
        <v>14</v>
      </c>
      <c r="C109" s="25" t="s">
        <v>13</v>
      </c>
      <c r="D109" s="25" t="s">
        <v>128</v>
      </c>
      <c r="E109" s="25" t="s">
        <v>402</v>
      </c>
      <c r="F109" s="25" t="s">
        <v>403</v>
      </c>
      <c r="G109" s="26" t="s">
        <v>541</v>
      </c>
    </row>
    <row r="110" spans="1:7">
      <c r="A110" s="21">
        <v>111</v>
      </c>
      <c r="B110" s="22" t="s">
        <v>67</v>
      </c>
      <c r="C110" s="22" t="s">
        <v>404</v>
      </c>
      <c r="D110" s="22" t="s">
        <v>273</v>
      </c>
      <c r="E110" s="22" t="s">
        <v>405</v>
      </c>
      <c r="F110" s="22" t="s">
        <v>406</v>
      </c>
      <c r="G110" s="23" t="s">
        <v>536</v>
      </c>
    </row>
    <row r="111" spans="1:7">
      <c r="A111" s="24">
        <v>112</v>
      </c>
      <c r="B111" s="25" t="s">
        <v>407</v>
      </c>
      <c r="C111" s="25" t="s">
        <v>408</v>
      </c>
      <c r="D111" s="25" t="s">
        <v>49</v>
      </c>
      <c r="E111" s="25" t="s">
        <v>409</v>
      </c>
      <c r="F111" s="25" t="s">
        <v>410</v>
      </c>
      <c r="G111" s="26" t="s">
        <v>536</v>
      </c>
    </row>
    <row r="112" spans="1:7">
      <c r="A112" s="21">
        <v>113</v>
      </c>
      <c r="B112" s="22" t="s">
        <v>125</v>
      </c>
      <c r="C112" s="22" t="s">
        <v>411</v>
      </c>
      <c r="D112" s="22" t="s">
        <v>70</v>
      </c>
      <c r="E112" s="22" t="s">
        <v>412</v>
      </c>
      <c r="F112" s="27"/>
      <c r="G112" s="23" t="s">
        <v>537</v>
      </c>
    </row>
    <row r="113" spans="1:7">
      <c r="A113" s="24">
        <v>114</v>
      </c>
      <c r="B113" s="25" t="s">
        <v>413</v>
      </c>
      <c r="C113" s="25" t="s">
        <v>414</v>
      </c>
      <c r="D113" s="25" t="s">
        <v>415</v>
      </c>
      <c r="E113" s="25" t="s">
        <v>409</v>
      </c>
      <c r="F113" s="25" t="s">
        <v>416</v>
      </c>
      <c r="G113" s="26" t="s">
        <v>539</v>
      </c>
    </row>
    <row r="114" spans="1:7">
      <c r="A114" s="21">
        <v>115</v>
      </c>
      <c r="B114" s="22" t="s">
        <v>417</v>
      </c>
      <c r="C114" s="22" t="s">
        <v>418</v>
      </c>
      <c r="D114" s="22" t="s">
        <v>419</v>
      </c>
      <c r="E114" s="22" t="s">
        <v>420</v>
      </c>
      <c r="F114" s="22" t="s">
        <v>421</v>
      </c>
      <c r="G114" s="23" t="s">
        <v>540</v>
      </c>
    </row>
    <row r="115" spans="1:7">
      <c r="A115" s="24">
        <v>116</v>
      </c>
      <c r="B115" s="25" t="s">
        <v>173</v>
      </c>
      <c r="C115" s="25" t="s">
        <v>422</v>
      </c>
      <c r="D115" s="25" t="s">
        <v>423</v>
      </c>
      <c r="E115" s="25" t="s">
        <v>422</v>
      </c>
      <c r="F115" s="25" t="s">
        <v>410</v>
      </c>
      <c r="G115" s="26" t="s">
        <v>540</v>
      </c>
    </row>
    <row r="116" spans="1:7">
      <c r="A116" s="21">
        <v>117</v>
      </c>
      <c r="B116" s="22" t="s">
        <v>424</v>
      </c>
      <c r="C116" s="22" t="s">
        <v>425</v>
      </c>
      <c r="D116" s="22" t="s">
        <v>128</v>
      </c>
      <c r="E116" s="22" t="s">
        <v>426</v>
      </c>
      <c r="F116" s="22" t="s">
        <v>427</v>
      </c>
      <c r="G116" s="23" t="s">
        <v>537</v>
      </c>
    </row>
    <row r="117" spans="1:7">
      <c r="A117" s="24">
        <v>118</v>
      </c>
      <c r="B117" s="25" t="s">
        <v>155</v>
      </c>
      <c r="C117" s="25" t="s">
        <v>428</v>
      </c>
      <c r="D117" s="25" t="s">
        <v>60</v>
      </c>
      <c r="E117" s="25" t="s">
        <v>429</v>
      </c>
      <c r="F117" s="30" t="s">
        <v>430</v>
      </c>
      <c r="G117" s="26" t="s">
        <v>538</v>
      </c>
    </row>
    <row r="118" spans="1:7">
      <c r="A118" s="21">
        <v>119</v>
      </c>
      <c r="B118" s="22" t="s">
        <v>49</v>
      </c>
      <c r="C118" s="22" t="s">
        <v>431</v>
      </c>
      <c r="D118" s="37" t="s">
        <v>437</v>
      </c>
      <c r="E118" s="37" t="s">
        <v>431</v>
      </c>
      <c r="F118" s="22" t="s">
        <v>432</v>
      </c>
      <c r="G118" s="23" t="s">
        <v>539</v>
      </c>
    </row>
    <row r="119" spans="1:7">
      <c r="A119" s="32">
        <v>120</v>
      </c>
      <c r="B119" s="33" t="s">
        <v>433</v>
      </c>
      <c r="C119" s="33" t="s">
        <v>434</v>
      </c>
      <c r="D119" s="33" t="s">
        <v>213</v>
      </c>
      <c r="E119" s="33" t="s">
        <v>435</v>
      </c>
      <c r="F119" s="33" t="s">
        <v>436</v>
      </c>
      <c r="G119" s="84" t="s">
        <v>539</v>
      </c>
    </row>
    <row r="120" spans="1:7">
      <c r="A120" s="21">
        <v>121</v>
      </c>
      <c r="B120" s="22" t="s">
        <v>437</v>
      </c>
      <c r="C120" s="22" t="s">
        <v>438</v>
      </c>
      <c r="D120" s="22" t="s">
        <v>29</v>
      </c>
      <c r="E120" s="22" t="s">
        <v>438</v>
      </c>
      <c r="F120" s="27"/>
      <c r="G120" s="23" t="s">
        <v>539</v>
      </c>
    </row>
    <row r="121" spans="1:7">
      <c r="A121" s="24">
        <v>122</v>
      </c>
      <c r="B121" s="25" t="s">
        <v>439</v>
      </c>
      <c r="C121" s="25" t="s">
        <v>440</v>
      </c>
      <c r="D121" s="25" t="s">
        <v>65</v>
      </c>
      <c r="E121" s="25" t="s">
        <v>441</v>
      </c>
      <c r="F121" s="29"/>
      <c r="G121" s="26" t="s">
        <v>537</v>
      </c>
    </row>
    <row r="122" spans="1:7">
      <c r="A122" s="21">
        <v>123</v>
      </c>
      <c r="B122" s="22" t="s">
        <v>442</v>
      </c>
      <c r="C122" s="22" t="s">
        <v>443</v>
      </c>
      <c r="D122" s="22" t="s">
        <v>80</v>
      </c>
      <c r="E122" s="22" t="s">
        <v>444</v>
      </c>
      <c r="F122" s="22" t="s">
        <v>445</v>
      </c>
      <c r="G122" s="23" t="s">
        <v>538</v>
      </c>
    </row>
    <row r="123" spans="1:7">
      <c r="A123" s="24">
        <v>124</v>
      </c>
      <c r="B123" s="25" t="s">
        <v>49</v>
      </c>
      <c r="C123" s="25" t="s">
        <v>446</v>
      </c>
      <c r="D123" s="25" t="s">
        <v>447</v>
      </c>
      <c r="E123" s="25" t="s">
        <v>448</v>
      </c>
      <c r="F123" s="25" t="s">
        <v>449</v>
      </c>
      <c r="G123" s="26" t="s">
        <v>538</v>
      </c>
    </row>
    <row r="124" spans="1:7">
      <c r="A124" s="21">
        <v>125</v>
      </c>
      <c r="B124" s="22" t="s">
        <v>58</v>
      </c>
      <c r="C124" s="22" t="s">
        <v>450</v>
      </c>
      <c r="D124" s="22" t="s">
        <v>38</v>
      </c>
      <c r="E124" s="22" t="s">
        <v>31</v>
      </c>
      <c r="F124" s="22" t="s">
        <v>451</v>
      </c>
      <c r="G124" s="23" t="s">
        <v>537</v>
      </c>
    </row>
    <row r="125" spans="1:7">
      <c r="A125" s="24">
        <v>126</v>
      </c>
      <c r="B125" s="25" t="s">
        <v>452</v>
      </c>
      <c r="C125" s="25" t="s">
        <v>453</v>
      </c>
      <c r="D125" s="25" t="s">
        <v>371</v>
      </c>
      <c r="E125" s="25" t="s">
        <v>453</v>
      </c>
      <c r="F125" s="25" t="s">
        <v>454</v>
      </c>
      <c r="G125" s="26" t="s">
        <v>536</v>
      </c>
    </row>
    <row r="126" spans="1:7">
      <c r="A126" s="21">
        <v>127</v>
      </c>
      <c r="B126" s="22" t="s">
        <v>38</v>
      </c>
      <c r="C126" s="22" t="s">
        <v>455</v>
      </c>
      <c r="D126" s="22" t="s">
        <v>456</v>
      </c>
      <c r="E126" s="22" t="s">
        <v>457</v>
      </c>
      <c r="F126" s="22" t="s">
        <v>458</v>
      </c>
      <c r="G126" s="23" t="s">
        <v>537</v>
      </c>
    </row>
    <row r="127" spans="1:7">
      <c r="A127" s="24">
        <v>128</v>
      </c>
      <c r="B127" s="25" t="s">
        <v>80</v>
      </c>
      <c r="C127" s="25" t="s">
        <v>459</v>
      </c>
      <c r="D127" s="25" t="s">
        <v>228</v>
      </c>
      <c r="E127" s="25" t="s">
        <v>460</v>
      </c>
      <c r="F127" s="25" t="s">
        <v>461</v>
      </c>
      <c r="G127" s="26" t="s">
        <v>538</v>
      </c>
    </row>
    <row r="128" spans="1:7">
      <c r="A128" s="21">
        <v>129</v>
      </c>
      <c r="B128" s="22" t="s">
        <v>171</v>
      </c>
      <c r="C128" s="22" t="s">
        <v>462</v>
      </c>
      <c r="D128" s="22" t="s">
        <v>463</v>
      </c>
      <c r="E128" s="22" t="s">
        <v>464</v>
      </c>
      <c r="F128" s="22" t="s">
        <v>465</v>
      </c>
      <c r="G128" s="23" t="s">
        <v>537</v>
      </c>
    </row>
    <row r="129" spans="1:7">
      <c r="A129" s="24">
        <v>130</v>
      </c>
      <c r="B129" s="25" t="s">
        <v>466</v>
      </c>
      <c r="C129" s="25" t="s">
        <v>467</v>
      </c>
      <c r="D129" s="25" t="s">
        <v>70</v>
      </c>
      <c r="E129" s="25" t="s">
        <v>468</v>
      </c>
      <c r="F129" s="25" t="s">
        <v>469</v>
      </c>
      <c r="G129" s="26" t="s">
        <v>538</v>
      </c>
    </row>
    <row r="130" spans="1:7">
      <c r="A130" s="21">
        <v>131</v>
      </c>
      <c r="B130" s="22" t="s">
        <v>80</v>
      </c>
      <c r="C130" s="22" t="s">
        <v>470</v>
      </c>
      <c r="D130" s="22" t="s">
        <v>471</v>
      </c>
      <c r="E130" s="22" t="s">
        <v>472</v>
      </c>
      <c r="F130" s="22" t="s">
        <v>473</v>
      </c>
      <c r="G130" s="23" t="s">
        <v>537</v>
      </c>
    </row>
    <row r="131" spans="1:7">
      <c r="A131" s="24">
        <v>132</v>
      </c>
      <c r="B131" s="25" t="s">
        <v>132</v>
      </c>
      <c r="C131" s="25" t="s">
        <v>130</v>
      </c>
      <c r="D131" s="25" t="s">
        <v>42</v>
      </c>
      <c r="E131" s="25" t="s">
        <v>159</v>
      </c>
      <c r="F131" s="25" t="s">
        <v>474</v>
      </c>
      <c r="G131" s="26" t="s">
        <v>537</v>
      </c>
    </row>
    <row r="132" spans="1:7">
      <c r="A132" s="21">
        <v>133</v>
      </c>
      <c r="B132" s="22" t="s">
        <v>213</v>
      </c>
      <c r="C132" s="22" t="s">
        <v>475</v>
      </c>
      <c r="D132" s="22" t="s">
        <v>173</v>
      </c>
      <c r="E132" s="22" t="s">
        <v>476</v>
      </c>
      <c r="F132" s="22" t="s">
        <v>477</v>
      </c>
      <c r="G132" s="23" t="s">
        <v>537</v>
      </c>
    </row>
    <row r="133" spans="1:7">
      <c r="A133" s="24">
        <v>134</v>
      </c>
      <c r="B133" s="25" t="s">
        <v>102</v>
      </c>
      <c r="C133" s="25" t="s">
        <v>478</v>
      </c>
      <c r="D133" s="25" t="s">
        <v>479</v>
      </c>
      <c r="E133" s="25" t="s">
        <v>480</v>
      </c>
      <c r="F133" s="29"/>
      <c r="G133" s="26" t="s">
        <v>537</v>
      </c>
    </row>
    <row r="134" spans="1:7">
      <c r="A134" s="21">
        <v>135</v>
      </c>
      <c r="B134" s="22" t="s">
        <v>151</v>
      </c>
      <c r="C134" s="22" t="s">
        <v>481</v>
      </c>
      <c r="D134" s="22" t="s">
        <v>47</v>
      </c>
      <c r="E134" s="22" t="s">
        <v>482</v>
      </c>
      <c r="F134" s="22" t="s">
        <v>483</v>
      </c>
      <c r="G134" s="23" t="s">
        <v>538</v>
      </c>
    </row>
    <row r="135" spans="1:7">
      <c r="A135" s="24">
        <v>136</v>
      </c>
      <c r="B135" s="25" t="s">
        <v>42</v>
      </c>
      <c r="C135" s="25" t="s">
        <v>484</v>
      </c>
      <c r="D135" s="25" t="s">
        <v>185</v>
      </c>
      <c r="E135" s="25" t="s">
        <v>485</v>
      </c>
      <c r="F135" s="29"/>
      <c r="G135" s="26" t="s">
        <v>537</v>
      </c>
    </row>
    <row r="136" spans="1:7">
      <c r="A136" s="21">
        <v>137</v>
      </c>
      <c r="B136" s="22" t="s">
        <v>42</v>
      </c>
      <c r="C136" s="22" t="s">
        <v>486</v>
      </c>
      <c r="D136" s="22" t="s">
        <v>125</v>
      </c>
      <c r="E136" s="22" t="s">
        <v>487</v>
      </c>
      <c r="F136" s="22" t="s">
        <v>488</v>
      </c>
      <c r="G136" s="23" t="s">
        <v>539</v>
      </c>
    </row>
    <row r="137" spans="1:7">
      <c r="A137" s="24">
        <v>138</v>
      </c>
      <c r="B137" s="25" t="s">
        <v>213</v>
      </c>
      <c r="C137" s="25" t="s">
        <v>489</v>
      </c>
      <c r="D137" s="25" t="s">
        <v>14</v>
      </c>
      <c r="E137" s="25" t="s">
        <v>490</v>
      </c>
      <c r="F137" s="25" t="s">
        <v>491</v>
      </c>
      <c r="G137" s="26" t="s">
        <v>538</v>
      </c>
    </row>
    <row r="138" spans="1:7">
      <c r="A138" s="21">
        <v>139</v>
      </c>
      <c r="B138" s="22" t="s">
        <v>75</v>
      </c>
      <c r="C138" s="22" t="s">
        <v>492</v>
      </c>
      <c r="D138" s="22" t="s">
        <v>111</v>
      </c>
      <c r="E138" s="22" t="s">
        <v>493</v>
      </c>
      <c r="F138" s="22" t="s">
        <v>494</v>
      </c>
      <c r="G138" s="23" t="s">
        <v>537</v>
      </c>
    </row>
    <row r="139" spans="1:7">
      <c r="A139" s="24">
        <v>140</v>
      </c>
      <c r="B139" s="25" t="s">
        <v>151</v>
      </c>
      <c r="C139" s="25" t="s">
        <v>495</v>
      </c>
      <c r="D139" s="25" t="s">
        <v>456</v>
      </c>
      <c r="E139" s="25" t="s">
        <v>496</v>
      </c>
      <c r="F139" s="25" t="s">
        <v>497</v>
      </c>
      <c r="G139" s="26" t="s">
        <v>538</v>
      </c>
    </row>
    <row r="140" spans="1:7">
      <c r="A140" s="21">
        <v>141</v>
      </c>
      <c r="B140" s="22" t="s">
        <v>58</v>
      </c>
      <c r="C140" s="22" t="s">
        <v>498</v>
      </c>
      <c r="D140" s="22" t="s">
        <v>499</v>
      </c>
      <c r="E140" s="22" t="s">
        <v>500</v>
      </c>
      <c r="F140" s="22" t="s">
        <v>501</v>
      </c>
      <c r="G140" s="23" t="s">
        <v>541</v>
      </c>
    </row>
    <row r="141" spans="1:7">
      <c r="A141" s="24">
        <v>142</v>
      </c>
      <c r="B141" s="25" t="s">
        <v>125</v>
      </c>
      <c r="C141" s="25" t="s">
        <v>502</v>
      </c>
      <c r="D141" s="25" t="s">
        <v>40</v>
      </c>
      <c r="E141" s="25" t="s">
        <v>503</v>
      </c>
      <c r="F141" s="34" t="s">
        <v>504</v>
      </c>
      <c r="G141" s="26" t="s">
        <v>539</v>
      </c>
    </row>
    <row r="142" spans="1:7">
      <c r="A142" s="21">
        <v>143</v>
      </c>
      <c r="B142" s="22" t="s">
        <v>137</v>
      </c>
      <c r="C142" s="22" t="s">
        <v>505</v>
      </c>
      <c r="D142" s="22" t="s">
        <v>58</v>
      </c>
      <c r="E142" s="22" t="s">
        <v>506</v>
      </c>
      <c r="F142" s="22" t="s">
        <v>507</v>
      </c>
      <c r="G142" s="23" t="s">
        <v>538</v>
      </c>
    </row>
    <row r="143" spans="1:7">
      <c r="A143" s="24">
        <v>144</v>
      </c>
      <c r="B143" s="25" t="s">
        <v>508</v>
      </c>
      <c r="C143" s="25" t="s">
        <v>509</v>
      </c>
      <c r="D143" s="25" t="s">
        <v>187</v>
      </c>
      <c r="E143" s="25" t="s">
        <v>510</v>
      </c>
      <c r="F143" s="25" t="s">
        <v>511</v>
      </c>
      <c r="G143" s="26" t="s">
        <v>541</v>
      </c>
    </row>
    <row r="144" spans="1:7">
      <c r="A144" s="21">
        <v>145</v>
      </c>
      <c r="B144" s="22" t="s">
        <v>512</v>
      </c>
      <c r="C144" s="22" t="s">
        <v>513</v>
      </c>
      <c r="D144" s="22" t="s">
        <v>514</v>
      </c>
      <c r="E144" s="22" t="s">
        <v>515</v>
      </c>
      <c r="F144" s="22" t="s">
        <v>516</v>
      </c>
      <c r="G144" s="23" t="s">
        <v>537</v>
      </c>
    </row>
    <row r="145" spans="1:7">
      <c r="A145" s="24">
        <v>146</v>
      </c>
      <c r="B145" s="25" t="s">
        <v>35</v>
      </c>
      <c r="C145" s="25" t="s">
        <v>517</v>
      </c>
      <c r="D145" s="25" t="s">
        <v>447</v>
      </c>
      <c r="E145" s="25" t="s">
        <v>513</v>
      </c>
      <c r="F145" s="25" t="s">
        <v>518</v>
      </c>
      <c r="G145" s="26" t="s">
        <v>537</v>
      </c>
    </row>
    <row r="146" spans="1:7">
      <c r="A146" s="21">
        <v>147</v>
      </c>
      <c r="B146" s="22" t="s">
        <v>80</v>
      </c>
      <c r="C146" s="22" t="s">
        <v>519</v>
      </c>
      <c r="D146" s="22" t="s">
        <v>520</v>
      </c>
      <c r="E146" s="22" t="s">
        <v>521</v>
      </c>
      <c r="F146" s="22" t="s">
        <v>522</v>
      </c>
      <c r="G146" s="23" t="s">
        <v>537</v>
      </c>
    </row>
    <row r="147" spans="1:7">
      <c r="A147" s="24">
        <v>148</v>
      </c>
      <c r="B147" s="25" t="s">
        <v>523</v>
      </c>
      <c r="C147" s="35" t="s">
        <v>524</v>
      </c>
      <c r="D147" s="25" t="s">
        <v>525</v>
      </c>
      <c r="E147" s="25" t="s">
        <v>526</v>
      </c>
      <c r="F147" s="25" t="s">
        <v>527</v>
      </c>
      <c r="G147" s="26" t="s">
        <v>541</v>
      </c>
    </row>
    <row r="148" spans="1:7">
      <c r="A148" s="36">
        <v>149</v>
      </c>
      <c r="B148" s="37" t="s">
        <v>528</v>
      </c>
      <c r="C148" s="37" t="s">
        <v>529</v>
      </c>
      <c r="D148" s="37" t="s">
        <v>155</v>
      </c>
      <c r="E148" s="37" t="s">
        <v>530</v>
      </c>
      <c r="F148" s="37" t="s">
        <v>531</v>
      </c>
      <c r="G148" s="23" t="s">
        <v>538</v>
      </c>
    </row>
    <row r="149" spans="1:7">
      <c r="A149" s="38">
        <v>150</v>
      </c>
      <c r="B149" s="33" t="s">
        <v>125</v>
      </c>
      <c r="C149" s="33" t="s">
        <v>532</v>
      </c>
      <c r="D149" s="33" t="s">
        <v>93</v>
      </c>
      <c r="E149" s="33" t="s">
        <v>533</v>
      </c>
      <c r="F149" s="33" t="s">
        <v>534</v>
      </c>
      <c r="G149" s="26" t="s">
        <v>537</v>
      </c>
    </row>
  </sheetData>
  <autoFilter ref="A1:H149"/>
  <phoneticPr fontId="0" type="noConversion"/>
  <hyperlinks>
    <hyperlink ref="F60" r:id="rId1"/>
    <hyperlink ref="F50" r:id="rId2"/>
    <hyperlink ref="F141" r:id="rId3"/>
    <hyperlink ref="F64" r:id="rId4"/>
  </hyperlinks>
  <pageMargins left="0.7" right="0.7" top="0.78740157499999996" bottom="0.78740157499999996" header="0.3" footer="0.3"/>
  <pageSetup paperSize="9" scale="88" fitToHeight="0" orientation="portrait"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C192"/>
  <sheetViews>
    <sheetView workbookViewId="0">
      <selection activeCell="J191" sqref="J191"/>
    </sheetView>
  </sheetViews>
  <sheetFormatPr defaultRowHeight="15"/>
  <cols>
    <col min="2" max="2" width="9.140625" style="18"/>
  </cols>
  <sheetData>
    <row r="1" spans="1:2">
      <c r="A1" t="s">
        <v>21</v>
      </c>
      <c r="B1" s="18" t="s">
        <v>22</v>
      </c>
    </row>
    <row r="2" spans="1:2">
      <c r="A2">
        <v>209</v>
      </c>
      <c r="B2" s="18">
        <v>3.7499999999999999E-2</v>
      </c>
    </row>
    <row r="3" spans="1:2">
      <c r="A3">
        <v>207</v>
      </c>
      <c r="B3" s="18">
        <v>2.9947986111110991E-2</v>
      </c>
    </row>
    <row r="4" spans="1:2">
      <c r="A4">
        <v>218</v>
      </c>
      <c r="B4" s="18">
        <v>2.867702546296283E-2</v>
      </c>
    </row>
    <row r="5" spans="1:2">
      <c r="A5">
        <v>222</v>
      </c>
      <c r="B5" s="18">
        <v>2.9484236111110951E-2</v>
      </c>
    </row>
    <row r="6" spans="1:2">
      <c r="A6">
        <v>215</v>
      </c>
      <c r="B6" s="18">
        <v>3.1653333333333228E-2</v>
      </c>
    </row>
    <row r="7" spans="1:2">
      <c r="A7">
        <v>206</v>
      </c>
      <c r="B7" s="18">
        <v>3.625140046296349E-2</v>
      </c>
    </row>
    <row r="8" spans="1:2">
      <c r="A8">
        <v>205</v>
      </c>
      <c r="B8" s="18">
        <v>3.8609270833333487E-2</v>
      </c>
    </row>
    <row r="9" spans="1:2">
      <c r="A9">
        <v>211</v>
      </c>
      <c r="B9" s="18">
        <v>3.8599201388889101E-2</v>
      </c>
    </row>
    <row r="10" spans="1:2">
      <c r="A10">
        <v>214</v>
      </c>
      <c r="B10" s="18">
        <v>3.8573668981481721E-2</v>
      </c>
    </row>
    <row r="11" spans="1:2">
      <c r="A11">
        <v>210</v>
      </c>
      <c r="B11" s="18">
        <v>4.0025034722222602E-2</v>
      </c>
    </row>
    <row r="12" spans="1:2">
      <c r="A12">
        <v>3</v>
      </c>
      <c r="B12" s="18">
        <v>0.11558711805555556</v>
      </c>
    </row>
    <row r="13" spans="1:2">
      <c r="A13">
        <v>203</v>
      </c>
      <c r="B13" s="18">
        <v>4.450743055555588E-2</v>
      </c>
    </row>
    <row r="14" spans="1:2">
      <c r="A14">
        <v>5</v>
      </c>
      <c r="B14" s="18">
        <v>0.11772664351851811</v>
      </c>
    </row>
    <row r="15" spans="1:2">
      <c r="A15">
        <v>208</v>
      </c>
      <c r="B15" s="18">
        <v>4.4620763888888984E-2</v>
      </c>
    </row>
    <row r="16" spans="1:2">
      <c r="A16">
        <v>204</v>
      </c>
      <c r="B16" s="18">
        <v>4.7490335648147877E-2</v>
      </c>
    </row>
    <row r="17" spans="1:2">
      <c r="A17">
        <v>219</v>
      </c>
      <c r="B17" s="18">
        <v>4.2002696759259342E-2</v>
      </c>
    </row>
    <row r="18" spans="1:2">
      <c r="A18">
        <v>13</v>
      </c>
      <c r="B18" s="18">
        <v>0.11718243055555534</v>
      </c>
    </row>
    <row r="19" spans="1:2">
      <c r="A19">
        <v>14</v>
      </c>
      <c r="B19" s="18">
        <v>0.11720898148148134</v>
      </c>
    </row>
    <row r="20" spans="1:2">
      <c r="A20">
        <v>147</v>
      </c>
      <c r="B20" s="18">
        <v>7.1025104166666575E-2</v>
      </c>
    </row>
    <row r="21" spans="1:2">
      <c r="A21">
        <v>28</v>
      </c>
      <c r="B21" s="18">
        <v>0.11280578703703725</v>
      </c>
    </row>
    <row r="22" spans="1:2">
      <c r="A22">
        <v>233</v>
      </c>
      <c r="B22" s="18">
        <v>3.7923715277778242E-2</v>
      </c>
    </row>
    <row r="23" spans="1:2">
      <c r="A23">
        <v>2</v>
      </c>
      <c r="B23" s="18">
        <v>0.12212537037037</v>
      </c>
    </row>
    <row r="24" spans="1:2">
      <c r="A24">
        <v>13</v>
      </c>
      <c r="B24" s="18">
        <v>0.11834103009259235</v>
      </c>
    </row>
    <row r="25" spans="1:2">
      <c r="A25">
        <v>26</v>
      </c>
      <c r="B25" s="18">
        <v>0.1144478356481477</v>
      </c>
    </row>
    <row r="26" spans="1:2">
      <c r="A26">
        <v>212</v>
      </c>
      <c r="B26" s="18">
        <v>4.6763194444444101E-2</v>
      </c>
    </row>
    <row r="27" spans="1:2">
      <c r="A27">
        <v>231</v>
      </c>
      <c r="B27" s="18">
        <v>3.9888807870370691E-2</v>
      </c>
    </row>
    <row r="28" spans="1:2">
      <c r="A28">
        <v>9</v>
      </c>
      <c r="B28" s="18">
        <v>0.12047342592592623</v>
      </c>
    </row>
    <row r="29" spans="1:2">
      <c r="A29">
        <v>220</v>
      </c>
      <c r="B29" s="18">
        <v>4.4234074074074342E-2</v>
      </c>
    </row>
    <row r="30" spans="1:2">
      <c r="A30">
        <v>224</v>
      </c>
      <c r="B30" s="18">
        <v>4.2963541666666452E-2</v>
      </c>
    </row>
    <row r="31" spans="1:2">
      <c r="A31">
        <v>225</v>
      </c>
      <c r="B31" s="18">
        <v>4.2618240740741067E-2</v>
      </c>
    </row>
    <row r="32" spans="1:2">
      <c r="A32">
        <v>226</v>
      </c>
      <c r="B32" s="18">
        <v>4.2638483796296062E-2</v>
      </c>
    </row>
    <row r="33" spans="1:2">
      <c r="A33">
        <v>27</v>
      </c>
      <c r="B33" s="18">
        <v>0.11488942129629626</v>
      </c>
    </row>
    <row r="34" spans="1:2">
      <c r="A34">
        <v>7</v>
      </c>
      <c r="B34" s="18">
        <v>0.12190140046296268</v>
      </c>
    </row>
    <row r="35" spans="1:2">
      <c r="A35">
        <v>21</v>
      </c>
      <c r="B35" s="18">
        <v>0.11724961805555557</v>
      </c>
    </row>
    <row r="36" spans="1:2">
      <c r="A36">
        <v>23</v>
      </c>
      <c r="B36" s="18">
        <v>0.11666884259259214</v>
      </c>
    </row>
    <row r="37" spans="1:2">
      <c r="A37">
        <v>223</v>
      </c>
      <c r="B37" s="18">
        <v>4.3802557870370448E-2</v>
      </c>
    </row>
    <row r="38" spans="1:2">
      <c r="A38">
        <v>202</v>
      </c>
      <c r="B38" s="18">
        <v>5.1491828703703377E-2</v>
      </c>
    </row>
    <row r="39" spans="1:2">
      <c r="A39">
        <v>8</v>
      </c>
      <c r="B39" s="18">
        <v>0.12236886574074067</v>
      </c>
    </row>
    <row r="40" spans="1:2">
      <c r="A40">
        <v>11</v>
      </c>
      <c r="B40" s="18">
        <v>0.12121065972222179</v>
      </c>
    </row>
    <row r="41" spans="1:2">
      <c r="A41">
        <v>4</v>
      </c>
      <c r="B41" s="18">
        <v>0.12437297453703655</v>
      </c>
    </row>
    <row r="42" spans="1:2">
      <c r="A42">
        <v>16</v>
      </c>
      <c r="B42" s="18">
        <v>0.12023754629629591</v>
      </c>
    </row>
    <row r="43" spans="1:2">
      <c r="A43">
        <v>22</v>
      </c>
      <c r="B43" s="18">
        <v>0.11861673611111159</v>
      </c>
    </row>
    <row r="44" spans="1:2">
      <c r="A44">
        <v>227</v>
      </c>
      <c r="B44" s="18">
        <v>4.3692997685185558E-2</v>
      </c>
    </row>
    <row r="45" spans="1:2">
      <c r="A45">
        <v>230</v>
      </c>
      <c r="B45" s="18">
        <v>4.3057233796296196E-2</v>
      </c>
    </row>
    <row r="46" spans="1:2">
      <c r="A46">
        <v>221</v>
      </c>
      <c r="B46" s="18">
        <v>4.5848553240740941E-2</v>
      </c>
    </row>
    <row r="47" spans="1:2">
      <c r="A47">
        <v>1</v>
      </c>
      <c r="B47" s="18">
        <v>0.127615451388889</v>
      </c>
    </row>
    <row r="48" spans="1:2">
      <c r="A48">
        <v>239</v>
      </c>
      <c r="B48" s="18">
        <v>4.1991273148147906E-2</v>
      </c>
    </row>
    <row r="49" spans="1:2">
      <c r="A49">
        <v>228</v>
      </c>
      <c r="B49" s="18">
        <v>4.6360601851851563E-2</v>
      </c>
    </row>
    <row r="50" spans="1:2">
      <c r="A50">
        <v>9</v>
      </c>
      <c r="B50" s="18">
        <v>0.12567734953703724</v>
      </c>
    </row>
    <row r="51" spans="1:2">
      <c r="A51">
        <v>216</v>
      </c>
      <c r="B51" s="18">
        <v>5.0859976851852229E-2</v>
      </c>
    </row>
    <row r="52" spans="1:2">
      <c r="A52">
        <v>17</v>
      </c>
      <c r="B52" s="18">
        <v>0.12336994212962946</v>
      </c>
    </row>
    <row r="53" spans="1:2">
      <c r="A53">
        <v>21</v>
      </c>
      <c r="B53" s="18">
        <v>0.12258916666666658</v>
      </c>
    </row>
    <row r="54" spans="1:2">
      <c r="A54">
        <v>46</v>
      </c>
      <c r="B54" s="18">
        <v>0.11523197916666622</v>
      </c>
    </row>
    <row r="55" spans="1:2">
      <c r="A55">
        <v>10</v>
      </c>
      <c r="B55" s="18">
        <v>0.12778813657407423</v>
      </c>
    </row>
    <row r="56" spans="1:2">
      <c r="A56">
        <v>20</v>
      </c>
      <c r="B56" s="18">
        <v>0.12487224537037003</v>
      </c>
    </row>
    <row r="57" spans="1:2">
      <c r="A57">
        <v>25</v>
      </c>
      <c r="B57" s="18">
        <v>0.12280969907407369</v>
      </c>
    </row>
    <row r="58" spans="1:2">
      <c r="A58">
        <v>24</v>
      </c>
      <c r="B58" s="18">
        <v>0.12374217592592615</v>
      </c>
    </row>
    <row r="59" spans="1:2">
      <c r="A59">
        <v>12</v>
      </c>
      <c r="B59" s="18">
        <v>0.12795797453703678</v>
      </c>
    </row>
    <row r="60" spans="1:2">
      <c r="A60">
        <v>53</v>
      </c>
      <c r="B60" s="18">
        <v>0.11393241898148146</v>
      </c>
    </row>
    <row r="61" spans="1:2">
      <c r="A61">
        <v>38</v>
      </c>
      <c r="B61" s="18">
        <v>0.12009835648148098</v>
      </c>
    </row>
    <row r="62" spans="1:2">
      <c r="A62">
        <v>232</v>
      </c>
      <c r="B62" s="18">
        <v>5.0149490740740682E-2</v>
      </c>
    </row>
    <row r="63" spans="1:2">
      <c r="A63">
        <v>42</v>
      </c>
      <c r="B63" s="18">
        <v>0.12109449074074111</v>
      </c>
    </row>
    <row r="64" spans="1:2">
      <c r="A64">
        <v>33</v>
      </c>
      <c r="B64" s="18">
        <v>0.12393763888888887</v>
      </c>
    </row>
    <row r="65" spans="1:2">
      <c r="A65">
        <v>30</v>
      </c>
      <c r="B65" s="18">
        <v>0.12593018518518481</v>
      </c>
    </row>
    <row r="66" spans="1:2">
      <c r="A66">
        <v>35</v>
      </c>
      <c r="B66" s="18">
        <v>0.12437406250000049</v>
      </c>
    </row>
    <row r="67" spans="1:2">
      <c r="A67">
        <v>43</v>
      </c>
      <c r="B67" s="18">
        <v>0.12181918981481471</v>
      </c>
    </row>
    <row r="68" spans="1:2">
      <c r="A68">
        <v>63</v>
      </c>
      <c r="B68" s="18">
        <v>0.11516935185185218</v>
      </c>
    </row>
    <row r="69" spans="1:2">
      <c r="A69">
        <v>50</v>
      </c>
      <c r="B69" s="18">
        <v>0.12041137731481433</v>
      </c>
    </row>
    <row r="70" spans="1:2">
      <c r="A70">
        <v>64</v>
      </c>
      <c r="B70" s="18">
        <v>0.11566569444444419</v>
      </c>
    </row>
    <row r="71" spans="1:2">
      <c r="A71">
        <v>37</v>
      </c>
      <c r="B71" s="18">
        <v>0.124983252314815</v>
      </c>
    </row>
    <row r="72" spans="1:2">
      <c r="A72">
        <v>217</v>
      </c>
      <c r="B72" s="18">
        <v>5.9725497685184842E-2</v>
      </c>
    </row>
    <row r="73" spans="1:2">
      <c r="A73">
        <v>85</v>
      </c>
      <c r="B73" s="18">
        <v>0.11014265046296337</v>
      </c>
    </row>
    <row r="74" spans="1:2">
      <c r="A74">
        <v>62</v>
      </c>
      <c r="B74" s="18">
        <v>0.11883341435185168</v>
      </c>
    </row>
    <row r="75" spans="1:2">
      <c r="A75">
        <v>45</v>
      </c>
      <c r="B75" s="18">
        <v>0.12481613425925922</v>
      </c>
    </row>
    <row r="76" spans="1:2">
      <c r="A76">
        <v>15</v>
      </c>
      <c r="B76" s="18">
        <v>0.1352793749999999</v>
      </c>
    </row>
    <row r="77" spans="1:2">
      <c r="A77">
        <v>240</v>
      </c>
      <c r="B77" s="18">
        <v>5.4298449074073912E-2</v>
      </c>
    </row>
    <row r="78" spans="1:2">
      <c r="A78">
        <v>68</v>
      </c>
      <c r="B78" s="18">
        <v>0.11766332175925931</v>
      </c>
    </row>
    <row r="79" spans="1:2">
      <c r="A79">
        <v>112</v>
      </c>
      <c r="B79" s="18">
        <v>0.10260403935185158</v>
      </c>
    </row>
    <row r="80" spans="1:2">
      <c r="A80">
        <v>6</v>
      </c>
      <c r="B80" s="18">
        <v>0.13977267361111112</v>
      </c>
    </row>
    <row r="81" spans="1:2">
      <c r="A81">
        <v>49</v>
      </c>
      <c r="B81" s="18">
        <v>0.12482341435185235</v>
      </c>
    </row>
    <row r="82" spans="1:2">
      <c r="A82">
        <v>51</v>
      </c>
      <c r="B82" s="18">
        <v>0.12440835648148196</v>
      </c>
    </row>
    <row r="83" spans="1:2">
      <c r="A83">
        <v>19</v>
      </c>
      <c r="B83" s="18">
        <v>0.13561328703703701</v>
      </c>
    </row>
    <row r="84" spans="1:2">
      <c r="A84">
        <v>65</v>
      </c>
      <c r="B84" s="18">
        <v>0.1198636226851848</v>
      </c>
    </row>
    <row r="85" spans="1:2">
      <c r="A85">
        <v>52</v>
      </c>
      <c r="B85" s="18">
        <v>0.12476972222222196</v>
      </c>
    </row>
    <row r="86" spans="1:2">
      <c r="A86">
        <v>54</v>
      </c>
      <c r="B86" s="18">
        <v>0.12433212962962945</v>
      </c>
    </row>
    <row r="87" spans="1:2">
      <c r="A87">
        <v>48</v>
      </c>
      <c r="B87" s="18">
        <v>0.12732999999999983</v>
      </c>
    </row>
    <row r="88" spans="1:2">
      <c r="A88">
        <v>39</v>
      </c>
      <c r="B88" s="18">
        <v>0.1305619907407406</v>
      </c>
    </row>
    <row r="89" spans="1:2">
      <c r="A89">
        <v>34</v>
      </c>
      <c r="B89" s="18">
        <v>0.13286353009259289</v>
      </c>
    </row>
    <row r="90" spans="1:2">
      <c r="A90">
        <v>77</v>
      </c>
      <c r="B90" s="18">
        <v>0.11772555555555514</v>
      </c>
    </row>
    <row r="91" spans="1:2">
      <c r="A91">
        <v>59</v>
      </c>
      <c r="B91" s="18">
        <v>0.12422361111111119</v>
      </c>
    </row>
    <row r="92" spans="1:2">
      <c r="A92">
        <v>75</v>
      </c>
      <c r="B92" s="18">
        <v>0.11891128472222254</v>
      </c>
    </row>
    <row r="93" spans="1:2">
      <c r="A93">
        <v>40</v>
      </c>
      <c r="B93" s="18">
        <v>0.13204010416666659</v>
      </c>
    </row>
    <row r="94" spans="1:2">
      <c r="A94">
        <v>76</v>
      </c>
      <c r="B94" s="18">
        <v>0.11968708333333353</v>
      </c>
    </row>
    <row r="95" spans="1:2">
      <c r="A95">
        <v>234</v>
      </c>
      <c r="B95" s="18">
        <v>6.1541504629629235E-2</v>
      </c>
    </row>
    <row r="96" spans="1:2">
      <c r="A96">
        <v>70</v>
      </c>
      <c r="B96" s="18">
        <v>0.12338309027777791</v>
      </c>
    </row>
    <row r="97" spans="1:2">
      <c r="A97">
        <v>86</v>
      </c>
      <c r="B97" s="18">
        <v>0.11821710648148137</v>
      </c>
    </row>
    <row r="98" spans="1:2">
      <c r="A98">
        <v>236</v>
      </c>
      <c r="B98" s="18">
        <v>6.2959050925925797E-2</v>
      </c>
    </row>
    <row r="99" spans="1:2">
      <c r="A99">
        <v>41</v>
      </c>
      <c r="B99" s="18">
        <v>0.1340329513888891</v>
      </c>
    </row>
    <row r="100" spans="1:2">
      <c r="A100">
        <v>69</v>
      </c>
      <c r="B100" s="18">
        <v>0.12447116898148192</v>
      </c>
    </row>
    <row r="101" spans="1:2">
      <c r="A101">
        <v>18</v>
      </c>
      <c r="B101" s="18">
        <v>0.14299503472222247</v>
      </c>
    </row>
    <row r="102" spans="1:2">
      <c r="A102">
        <v>83</v>
      </c>
      <c r="B102" s="18">
        <v>0.12088370370370377</v>
      </c>
    </row>
    <row r="103" spans="1:2">
      <c r="A103">
        <v>61</v>
      </c>
      <c r="B103" s="18">
        <v>0.12856719907407368</v>
      </c>
    </row>
    <row r="104" spans="1:2">
      <c r="A104">
        <v>66</v>
      </c>
      <c r="B104" s="18">
        <v>0.1278280787037038</v>
      </c>
    </row>
    <row r="105" spans="1:2">
      <c r="A105">
        <v>79</v>
      </c>
      <c r="B105" s="18">
        <v>0.12303521990740765</v>
      </c>
    </row>
    <row r="106" spans="1:2">
      <c r="A106">
        <v>78</v>
      </c>
      <c r="B106" s="18">
        <v>0.12453831018518516</v>
      </c>
    </row>
    <row r="107" spans="1:2">
      <c r="A107">
        <v>81</v>
      </c>
      <c r="B107" s="18">
        <v>0.12329634259259226</v>
      </c>
    </row>
    <row r="108" spans="1:2">
      <c r="A108">
        <v>229</v>
      </c>
      <c r="B108" s="18">
        <v>6.8657858796296184E-2</v>
      </c>
    </row>
    <row r="109" spans="1:2">
      <c r="A109">
        <v>71</v>
      </c>
      <c r="B109" s="18">
        <v>0.12725531250000041</v>
      </c>
    </row>
    <row r="110" spans="1:2">
      <c r="A110">
        <v>240</v>
      </c>
      <c r="B110" s="18">
        <v>6.5881782407407913E-2</v>
      </c>
    </row>
    <row r="111" spans="1:2">
      <c r="A111">
        <v>44</v>
      </c>
      <c r="B111" s="18">
        <v>0.13745245370370371</v>
      </c>
    </row>
    <row r="112" spans="1:2">
      <c r="A112">
        <v>80</v>
      </c>
      <c r="B112" s="18">
        <v>0.12560409722222265</v>
      </c>
    </row>
    <row r="113" spans="1:2">
      <c r="A113">
        <v>111</v>
      </c>
      <c r="B113" s="18">
        <v>0.11579050925925957</v>
      </c>
    </row>
    <row r="114" spans="1:2">
      <c r="A114">
        <v>47</v>
      </c>
      <c r="B114" s="18">
        <v>0.13837855324074083</v>
      </c>
    </row>
    <row r="115" spans="1:2">
      <c r="A115">
        <v>95</v>
      </c>
      <c r="B115" s="18">
        <v>0.12184736111111111</v>
      </c>
    </row>
    <row r="116" spans="1:2">
      <c r="A116">
        <v>97</v>
      </c>
      <c r="B116" s="18">
        <v>0.12139098379629668</v>
      </c>
    </row>
    <row r="117" spans="1:2">
      <c r="A117">
        <v>93</v>
      </c>
      <c r="B117" s="18">
        <v>0.12323089120370356</v>
      </c>
    </row>
    <row r="118" spans="1:2">
      <c r="A118">
        <v>74</v>
      </c>
      <c r="B118" s="18">
        <v>0.13038217592592605</v>
      </c>
    </row>
    <row r="119" spans="1:2">
      <c r="A119">
        <v>89</v>
      </c>
      <c r="B119" s="18">
        <v>0.1249545601851855</v>
      </c>
    </row>
    <row r="120" spans="1:2">
      <c r="A120">
        <v>92</v>
      </c>
      <c r="B120" s="18">
        <v>0.12433175925925899</v>
      </c>
    </row>
    <row r="121" spans="1:2">
      <c r="A121">
        <v>201</v>
      </c>
      <c r="B121" s="18">
        <v>8.3076562500000367E-2</v>
      </c>
    </row>
    <row r="122" spans="1:2">
      <c r="A122">
        <v>100</v>
      </c>
      <c r="B122" s="18">
        <v>0.12255494212962922</v>
      </c>
    </row>
    <row r="123" spans="1:2">
      <c r="A123">
        <v>29</v>
      </c>
      <c r="B123" s="18">
        <v>0.14703597222222181</v>
      </c>
    </row>
    <row r="124" spans="1:2">
      <c r="A124">
        <v>101</v>
      </c>
      <c r="B124" s="18">
        <v>0.12219556712962978</v>
      </c>
    </row>
    <row r="125" spans="1:2">
      <c r="A125">
        <v>107</v>
      </c>
      <c r="B125" s="18">
        <v>0.12047094907407446</v>
      </c>
    </row>
    <row r="126" spans="1:2">
      <c r="A126">
        <v>94</v>
      </c>
      <c r="B126" s="18">
        <v>0.12544708333333357</v>
      </c>
    </row>
    <row r="127" spans="1:2">
      <c r="A127">
        <v>116</v>
      </c>
      <c r="B127" s="18">
        <v>0.1183965277777777</v>
      </c>
    </row>
    <row r="128" spans="1:2">
      <c r="A128">
        <v>102</v>
      </c>
      <c r="B128" s="18">
        <v>0.12376869212962979</v>
      </c>
    </row>
    <row r="129" spans="1:2">
      <c r="A129">
        <v>96</v>
      </c>
      <c r="B129" s="18">
        <v>0.12667795138888913</v>
      </c>
    </row>
    <row r="130" spans="1:2">
      <c r="A130">
        <v>241</v>
      </c>
      <c r="B130" s="18">
        <v>7.3046527777777481E-2</v>
      </c>
    </row>
    <row r="131" spans="1:2">
      <c r="A131">
        <v>57</v>
      </c>
      <c r="B131" s="18">
        <v>0.14052685185185157</v>
      </c>
    </row>
    <row r="132" spans="1:2">
      <c r="A132">
        <v>56</v>
      </c>
      <c r="B132" s="18">
        <v>0.14193733796296307</v>
      </c>
    </row>
    <row r="133" spans="1:2">
      <c r="A133">
        <v>125</v>
      </c>
      <c r="B133" s="18">
        <v>0.11765813657407448</v>
      </c>
    </row>
    <row r="134" spans="1:2">
      <c r="A134">
        <v>103</v>
      </c>
      <c r="B134" s="18">
        <v>0.12548798611111134</v>
      </c>
    </row>
    <row r="135" spans="1:2">
      <c r="A135">
        <v>141</v>
      </c>
      <c r="B135" s="18">
        <v>0.11252821759259296</v>
      </c>
    </row>
    <row r="136" spans="1:2">
      <c r="A136">
        <v>137</v>
      </c>
      <c r="B136" s="18">
        <v>0.11436787037037083</v>
      </c>
    </row>
    <row r="137" spans="1:2">
      <c r="A137">
        <v>99</v>
      </c>
      <c r="B137" s="18">
        <v>0.12763052083333323</v>
      </c>
    </row>
    <row r="138" spans="1:2">
      <c r="A138">
        <v>67</v>
      </c>
      <c r="B138" s="18">
        <v>0.1392099884259263</v>
      </c>
    </row>
    <row r="139" spans="1:2">
      <c r="A139">
        <v>87</v>
      </c>
      <c r="B139" s="18">
        <v>0.13244990740740789</v>
      </c>
    </row>
    <row r="140" spans="1:2">
      <c r="A140">
        <v>109</v>
      </c>
      <c r="B140" s="18">
        <v>0.12497333333333302</v>
      </c>
    </row>
    <row r="141" spans="1:2">
      <c r="A141">
        <v>104</v>
      </c>
      <c r="B141" s="18">
        <v>0.12777229166666634</v>
      </c>
    </row>
    <row r="142" spans="1:2">
      <c r="A142">
        <v>110</v>
      </c>
      <c r="B142" s="18">
        <v>0.12571172453703702</v>
      </c>
    </row>
    <row r="143" spans="1:2">
      <c r="A143">
        <v>114</v>
      </c>
      <c r="B143" s="18">
        <v>0.12460701388888915</v>
      </c>
    </row>
    <row r="144" spans="1:2">
      <c r="A144">
        <v>82</v>
      </c>
      <c r="B144" s="18">
        <v>0.13574873842592627</v>
      </c>
    </row>
    <row r="145" spans="1:2">
      <c r="A145">
        <v>142</v>
      </c>
      <c r="B145" s="18">
        <v>0.11531635416666694</v>
      </c>
    </row>
    <row r="146" spans="1:2">
      <c r="A146">
        <v>118</v>
      </c>
      <c r="B146" s="18">
        <v>0.12420098379629627</v>
      </c>
    </row>
    <row r="147" spans="1:2">
      <c r="A147">
        <v>113</v>
      </c>
      <c r="B147" s="18">
        <v>0.12574944444444414</v>
      </c>
    </row>
    <row r="148" spans="1:2">
      <c r="A148">
        <v>119</v>
      </c>
      <c r="B148" s="18">
        <v>0.1237390624999998</v>
      </c>
    </row>
    <row r="149" spans="1:2">
      <c r="A149">
        <v>55</v>
      </c>
      <c r="B149" s="18">
        <v>0.14608542824074106</v>
      </c>
    </row>
    <row r="150" spans="1:2">
      <c r="A150">
        <v>105</v>
      </c>
      <c r="B150" s="18">
        <v>0.12894334490740791</v>
      </c>
    </row>
    <row r="151" spans="1:2">
      <c r="A151">
        <v>123</v>
      </c>
      <c r="B151" s="18">
        <v>0.12279099537036986</v>
      </c>
    </row>
    <row r="152" spans="1:2">
      <c r="A152">
        <v>127</v>
      </c>
      <c r="B152" s="18">
        <v>0.12192869212962998</v>
      </c>
    </row>
    <row r="153" spans="1:2">
      <c r="A153">
        <v>131</v>
      </c>
      <c r="B153" s="18">
        <v>0.12066349537037011</v>
      </c>
    </row>
    <row r="154" spans="1:2">
      <c r="A154">
        <v>73</v>
      </c>
      <c r="B154" s="18">
        <v>0.14083452546296304</v>
      </c>
    </row>
    <row r="155" spans="1:2">
      <c r="A155">
        <v>88</v>
      </c>
      <c r="B155" s="18">
        <v>0.13662275462962989</v>
      </c>
    </row>
    <row r="156" spans="1:2">
      <c r="A156">
        <v>237</v>
      </c>
      <c r="B156" s="18">
        <v>8.168370370370337E-2</v>
      </c>
    </row>
    <row r="157" spans="1:2">
      <c r="A157">
        <v>130</v>
      </c>
      <c r="B157" s="18">
        <v>0.1228847106481486</v>
      </c>
    </row>
    <row r="158" spans="1:2">
      <c r="A158">
        <v>115</v>
      </c>
      <c r="B158" s="18">
        <v>0.1296178587962967</v>
      </c>
    </row>
    <row r="159" spans="1:2">
      <c r="A159">
        <v>143</v>
      </c>
      <c r="B159" s="18">
        <v>0.12008775462962945</v>
      </c>
    </row>
    <row r="160" spans="1:2">
      <c r="A160">
        <v>126</v>
      </c>
      <c r="B160" s="18">
        <v>0.12642497685185147</v>
      </c>
    </row>
    <row r="161" spans="1:2">
      <c r="A161">
        <v>128</v>
      </c>
      <c r="B161" s="18">
        <v>0.125862592592593</v>
      </c>
    </row>
    <row r="162" spans="1:2">
      <c r="A162">
        <v>32</v>
      </c>
      <c r="B162" s="18">
        <v>0.15974090277777736</v>
      </c>
    </row>
    <row r="163" spans="1:2">
      <c r="A163">
        <v>120</v>
      </c>
      <c r="B163" s="18">
        <v>0.13019309027777781</v>
      </c>
    </row>
    <row r="164" spans="1:2">
      <c r="A164">
        <v>121</v>
      </c>
      <c r="B164" s="18">
        <v>0.12957796296296337</v>
      </c>
    </row>
    <row r="165" spans="1:2">
      <c r="A165">
        <v>129</v>
      </c>
      <c r="B165" s="18">
        <v>0.1272743518518516</v>
      </c>
    </row>
    <row r="166" spans="1:2">
      <c r="A166">
        <v>31</v>
      </c>
      <c r="B166" s="18">
        <v>0.16135432870370336</v>
      </c>
    </row>
    <row r="167" spans="1:2">
      <c r="A167">
        <v>140</v>
      </c>
      <c r="B167" s="18">
        <v>0.12401855324074035</v>
      </c>
    </row>
    <row r="168" spans="1:2">
      <c r="A168">
        <v>106</v>
      </c>
      <c r="B168" s="18">
        <v>0.1366071296296299</v>
      </c>
    </row>
    <row r="169" spans="1:2">
      <c r="A169">
        <v>144</v>
      </c>
      <c r="B169" s="18">
        <v>0.12363210648148146</v>
      </c>
    </row>
    <row r="170" spans="1:2">
      <c r="A170">
        <v>149</v>
      </c>
      <c r="B170" s="18">
        <v>0.12250163194444419</v>
      </c>
    </row>
    <row r="171" spans="1:2">
      <c r="A171">
        <v>148</v>
      </c>
      <c r="B171" s="18">
        <v>0.12388241898148156</v>
      </c>
    </row>
    <row r="172" spans="1:2">
      <c r="A172">
        <v>134</v>
      </c>
      <c r="B172" s="18">
        <v>0.12880456018518571</v>
      </c>
    </row>
    <row r="173" spans="1:2">
      <c r="A173">
        <v>133</v>
      </c>
      <c r="B173" s="18">
        <v>0.12948609953703671</v>
      </c>
    </row>
    <row r="174" spans="1:2">
      <c r="A174">
        <v>146</v>
      </c>
      <c r="B174" s="18">
        <v>0.12565090277777807</v>
      </c>
    </row>
    <row r="175" spans="1:2">
      <c r="A175">
        <v>145</v>
      </c>
      <c r="B175" s="18">
        <v>0.12603664351851906</v>
      </c>
    </row>
    <row r="176" spans="1:2">
      <c r="A176">
        <v>72</v>
      </c>
      <c r="B176" s="18">
        <v>0.15316429398148143</v>
      </c>
    </row>
    <row r="177" spans="1:3">
      <c r="A177">
        <v>139</v>
      </c>
      <c r="B177" s="18">
        <v>0.12960543981481434</v>
      </c>
    </row>
    <row r="178" spans="1:3">
      <c r="A178">
        <v>150</v>
      </c>
      <c r="B178" s="18">
        <v>0.12617386574074119</v>
      </c>
    </row>
    <row r="179" spans="1:3">
      <c r="A179">
        <v>235</v>
      </c>
      <c r="B179" s="18">
        <v>9.4389895833333792E-2</v>
      </c>
    </row>
    <row r="180" spans="1:3">
      <c r="A180">
        <v>136</v>
      </c>
      <c r="B180" s="18">
        <v>0.13348077546296322</v>
      </c>
    </row>
    <row r="181" spans="1:3">
      <c r="A181">
        <v>136</v>
      </c>
      <c r="B181" s="18">
        <v>0.13378355324074123</v>
      </c>
    </row>
    <row r="182" spans="1:3">
      <c r="A182">
        <v>138</v>
      </c>
      <c r="B182" s="18">
        <v>0.13506543981481484</v>
      </c>
    </row>
    <row r="183" spans="1:3">
      <c r="A183">
        <v>117</v>
      </c>
      <c r="B183" s="18">
        <v>0.14678471064814824</v>
      </c>
    </row>
    <row r="184" spans="1:3">
      <c r="A184">
        <v>60</v>
      </c>
      <c r="B184" s="18">
        <v>0.16800145833333319</v>
      </c>
    </row>
    <row r="185" spans="1:3">
      <c r="A185">
        <v>98</v>
      </c>
      <c r="B185" s="18">
        <v>0.15547241898148167</v>
      </c>
    </row>
    <row r="186" spans="1:3">
      <c r="A186">
        <v>84</v>
      </c>
      <c r="B186" s="18">
        <v>0.16158629629629676</v>
      </c>
    </row>
    <row r="187" spans="1:3">
      <c r="A187">
        <v>242</v>
      </c>
      <c r="B187" s="18">
        <v>0.10906194444444448</v>
      </c>
    </row>
    <row r="188" spans="1:3">
      <c r="A188">
        <v>132</v>
      </c>
      <c r="B188" s="18">
        <v>0.12430555555555556</v>
      </c>
    </row>
    <row r="189" spans="1:3">
      <c r="A189" s="52">
        <v>90</v>
      </c>
      <c r="B189" s="56">
        <v>0.12430555555555556</v>
      </c>
      <c r="C189" s="40"/>
    </row>
    <row r="190" spans="1:3">
      <c r="A190" s="49">
        <v>91</v>
      </c>
      <c r="B190" s="56">
        <v>0.12430555555555556</v>
      </c>
      <c r="C190" s="40"/>
    </row>
    <row r="191" spans="1:3">
      <c r="A191" s="59">
        <v>213</v>
      </c>
      <c r="B191" s="56">
        <v>4.1666666666666664E-2</v>
      </c>
    </row>
    <row r="192" spans="1:3">
      <c r="A192" s="59">
        <v>238</v>
      </c>
      <c r="B192" s="56">
        <v>4.1666666666666664E-2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144"/>
  <sheetViews>
    <sheetView workbookViewId="0">
      <selection activeCell="B17" sqref="B17"/>
    </sheetView>
  </sheetViews>
  <sheetFormatPr defaultRowHeight="15"/>
  <sheetData>
    <row r="1" spans="1:2">
      <c r="A1" t="s">
        <v>23</v>
      </c>
      <c r="B1" t="s">
        <v>24</v>
      </c>
    </row>
    <row r="2" spans="1:2">
      <c r="A2">
        <v>32</v>
      </c>
      <c r="B2">
        <v>0</v>
      </c>
    </row>
    <row r="3" spans="1:2">
      <c r="A3">
        <v>31</v>
      </c>
      <c r="B3">
        <v>10</v>
      </c>
    </row>
    <row r="4" spans="1:2">
      <c r="A4">
        <v>95</v>
      </c>
      <c r="B4">
        <v>20</v>
      </c>
    </row>
    <row r="5" spans="1:2">
      <c r="A5">
        <v>96</v>
      </c>
      <c r="B5">
        <v>20</v>
      </c>
    </row>
    <row r="6" spans="1:2">
      <c r="A6">
        <v>97</v>
      </c>
      <c r="B6">
        <v>30</v>
      </c>
    </row>
    <row r="7" spans="1:2">
      <c r="A7">
        <v>101</v>
      </c>
      <c r="B7">
        <v>30</v>
      </c>
    </row>
    <row r="8" spans="1:2">
      <c r="A8">
        <v>107</v>
      </c>
      <c r="B8">
        <v>20</v>
      </c>
    </row>
    <row r="9" spans="1:2">
      <c r="A9">
        <v>109</v>
      </c>
      <c r="B9">
        <v>10</v>
      </c>
    </row>
    <row r="10" spans="1:2">
      <c r="A10">
        <v>99</v>
      </c>
      <c r="B10">
        <v>10</v>
      </c>
    </row>
    <row r="11" spans="1:2">
      <c r="A11">
        <v>102</v>
      </c>
      <c r="B11">
        <v>30</v>
      </c>
    </row>
    <row r="12" spans="1:2">
      <c r="A12">
        <v>56</v>
      </c>
      <c r="B12">
        <v>20</v>
      </c>
    </row>
    <row r="13" spans="1:2">
      <c r="A13">
        <v>105</v>
      </c>
      <c r="B13">
        <v>20</v>
      </c>
    </row>
    <row r="14" spans="1:2">
      <c r="A14">
        <v>93</v>
      </c>
      <c r="B14">
        <v>20</v>
      </c>
    </row>
    <row r="15" spans="1:2">
      <c r="A15">
        <v>89</v>
      </c>
      <c r="B15">
        <v>20</v>
      </c>
    </row>
    <row r="16" spans="1:2">
      <c r="A16">
        <v>74</v>
      </c>
      <c r="B16">
        <v>10</v>
      </c>
    </row>
    <row r="17" spans="1:2">
      <c r="A17">
        <v>92</v>
      </c>
      <c r="B17">
        <v>20</v>
      </c>
    </row>
    <row r="18" spans="1:2">
      <c r="A18">
        <v>47</v>
      </c>
      <c r="B18">
        <v>0</v>
      </c>
    </row>
    <row r="19" spans="1:2">
      <c r="A19">
        <v>94</v>
      </c>
      <c r="B19">
        <v>20</v>
      </c>
    </row>
    <row r="20" spans="1:2">
      <c r="A20">
        <v>72</v>
      </c>
      <c r="B20">
        <v>20</v>
      </c>
    </row>
    <row r="21" spans="1:2">
      <c r="A21">
        <v>100</v>
      </c>
      <c r="B21">
        <v>30</v>
      </c>
    </row>
    <row r="22" spans="1:2">
      <c r="A22">
        <v>104</v>
      </c>
      <c r="B22">
        <v>20</v>
      </c>
    </row>
    <row r="23" spans="1:2">
      <c r="A23">
        <v>87</v>
      </c>
      <c r="B23">
        <v>10</v>
      </c>
    </row>
    <row r="24" spans="1:2">
      <c r="A24">
        <v>103</v>
      </c>
      <c r="B24">
        <v>20</v>
      </c>
    </row>
    <row r="25" spans="1:2">
      <c r="A25">
        <v>112</v>
      </c>
      <c r="B25">
        <v>20</v>
      </c>
    </row>
    <row r="26" spans="1:2">
      <c r="A26">
        <v>110</v>
      </c>
      <c r="B26">
        <v>0</v>
      </c>
    </row>
    <row r="27" spans="1:2">
      <c r="A27">
        <v>116</v>
      </c>
      <c r="B27">
        <v>30</v>
      </c>
    </row>
    <row r="28" spans="1:2">
      <c r="A28">
        <v>119</v>
      </c>
      <c r="B28">
        <v>30</v>
      </c>
    </row>
    <row r="29" spans="1:2">
      <c r="A29">
        <v>120</v>
      </c>
      <c r="B29">
        <v>2</v>
      </c>
    </row>
    <row r="30" spans="1:2">
      <c r="A30">
        <v>123</v>
      </c>
      <c r="B30">
        <v>20</v>
      </c>
    </row>
    <row r="31" spans="1:2">
      <c r="A31">
        <v>127</v>
      </c>
      <c r="B31">
        <v>10</v>
      </c>
    </row>
    <row r="32" spans="1:2">
      <c r="A32">
        <v>131</v>
      </c>
      <c r="B32">
        <v>20</v>
      </c>
    </row>
    <row r="33" spans="1:2">
      <c r="A33">
        <v>132</v>
      </c>
      <c r="B33">
        <v>10</v>
      </c>
    </row>
    <row r="34" spans="1:2">
      <c r="A34">
        <v>106</v>
      </c>
      <c r="B34">
        <v>30</v>
      </c>
    </row>
    <row r="35" spans="1:2">
      <c r="A35">
        <v>136</v>
      </c>
      <c r="B35">
        <v>10</v>
      </c>
    </row>
    <row r="36" spans="1:2">
      <c r="A36">
        <v>140</v>
      </c>
      <c r="B36">
        <v>20</v>
      </c>
    </row>
    <row r="37" spans="1:2">
      <c r="A37">
        <v>128</v>
      </c>
      <c r="B37">
        <v>20</v>
      </c>
    </row>
    <row r="38" spans="1:2">
      <c r="A38">
        <v>117</v>
      </c>
      <c r="B38">
        <v>30</v>
      </c>
    </row>
    <row r="39" spans="1:2">
      <c r="A39">
        <v>121</v>
      </c>
      <c r="B39">
        <v>20</v>
      </c>
    </row>
    <row r="40" spans="1:2">
      <c r="A40">
        <v>129</v>
      </c>
      <c r="B40">
        <v>30</v>
      </c>
    </row>
    <row r="41" spans="1:2">
      <c r="A41">
        <v>126</v>
      </c>
      <c r="B41">
        <v>20</v>
      </c>
    </row>
    <row r="42" spans="1:2">
      <c r="A42">
        <v>130</v>
      </c>
      <c r="B42">
        <v>20</v>
      </c>
    </row>
    <row r="43" spans="1:2">
      <c r="A43">
        <v>111</v>
      </c>
      <c r="B43">
        <v>30</v>
      </c>
    </row>
    <row r="44" spans="1:2">
      <c r="A44">
        <v>113</v>
      </c>
      <c r="B44">
        <v>20</v>
      </c>
    </row>
    <row r="45" spans="1:2">
      <c r="A45">
        <v>114</v>
      </c>
      <c r="B45">
        <v>10</v>
      </c>
    </row>
    <row r="46" spans="1:2">
      <c r="A46">
        <v>115</v>
      </c>
      <c r="B46">
        <v>10</v>
      </c>
    </row>
    <row r="47" spans="1:2">
      <c r="A47">
        <v>118</v>
      </c>
      <c r="B47">
        <v>30</v>
      </c>
    </row>
    <row r="48" spans="1:2">
      <c r="A48">
        <v>133</v>
      </c>
      <c r="B48">
        <v>0</v>
      </c>
    </row>
    <row r="49" spans="1:2">
      <c r="A49">
        <v>125</v>
      </c>
      <c r="B49">
        <v>30</v>
      </c>
    </row>
    <row r="50" spans="1:2">
      <c r="A50">
        <v>60</v>
      </c>
      <c r="B50">
        <v>20</v>
      </c>
    </row>
    <row r="51" spans="1:2">
      <c r="A51">
        <v>98</v>
      </c>
      <c r="B51">
        <v>20</v>
      </c>
    </row>
    <row r="52" spans="1:2">
      <c r="A52">
        <v>84</v>
      </c>
      <c r="B52">
        <v>30</v>
      </c>
    </row>
    <row r="53" spans="1:2">
      <c r="A53">
        <v>141</v>
      </c>
      <c r="B53">
        <v>20</v>
      </c>
    </row>
    <row r="54" spans="1:2">
      <c r="A54">
        <v>142</v>
      </c>
      <c r="B54">
        <v>30</v>
      </c>
    </row>
    <row r="55" spans="1:2">
      <c r="A55">
        <v>143</v>
      </c>
      <c r="B55">
        <v>20</v>
      </c>
    </row>
    <row r="56" spans="1:2">
      <c r="A56">
        <v>144</v>
      </c>
      <c r="B56">
        <v>20</v>
      </c>
    </row>
    <row r="57" spans="1:2">
      <c r="A57">
        <v>145</v>
      </c>
      <c r="B57">
        <v>10</v>
      </c>
    </row>
    <row r="58" spans="1:2">
      <c r="A58">
        <v>146</v>
      </c>
      <c r="B58">
        <v>20</v>
      </c>
    </row>
    <row r="59" spans="1:2">
      <c r="A59">
        <v>148</v>
      </c>
      <c r="B59">
        <v>10</v>
      </c>
    </row>
    <row r="60" spans="1:2">
      <c r="A60">
        <v>149</v>
      </c>
      <c r="B60">
        <v>30</v>
      </c>
    </row>
    <row r="61" spans="1:2">
      <c r="A61">
        <v>150</v>
      </c>
      <c r="B61">
        <v>20</v>
      </c>
    </row>
    <row r="62" spans="1:2">
      <c r="A62">
        <v>90</v>
      </c>
      <c r="B62">
        <v>0</v>
      </c>
    </row>
    <row r="63" spans="1:2">
      <c r="A63" s="40">
        <v>5</v>
      </c>
      <c r="B63" s="40">
        <v>20</v>
      </c>
    </row>
    <row r="64" spans="1:2">
      <c r="A64" s="40">
        <v>4</v>
      </c>
      <c r="B64" s="40">
        <v>20</v>
      </c>
    </row>
    <row r="65" spans="1:2">
      <c r="A65" s="40">
        <v>23</v>
      </c>
      <c r="B65" s="40">
        <v>20</v>
      </c>
    </row>
    <row r="66" spans="1:2">
      <c r="A66" s="40">
        <v>3</v>
      </c>
      <c r="B66" s="40">
        <v>30</v>
      </c>
    </row>
    <row r="67" spans="1:2">
      <c r="A67" s="40">
        <v>26</v>
      </c>
      <c r="B67" s="40">
        <v>0</v>
      </c>
    </row>
    <row r="68" spans="1:2">
      <c r="A68" s="40">
        <v>14</v>
      </c>
      <c r="B68" s="40">
        <v>30</v>
      </c>
    </row>
    <row r="69" spans="1:2">
      <c r="A69" s="40">
        <v>13</v>
      </c>
      <c r="B69" s="40">
        <v>0</v>
      </c>
    </row>
    <row r="70" spans="1:2">
      <c r="A70" s="40">
        <v>2</v>
      </c>
      <c r="B70" s="40">
        <v>30</v>
      </c>
    </row>
    <row r="71" spans="1:2">
      <c r="A71" s="40">
        <v>7</v>
      </c>
      <c r="B71" s="40">
        <v>20</v>
      </c>
    </row>
    <row r="72" spans="1:2">
      <c r="A72" s="40">
        <v>28</v>
      </c>
      <c r="B72" s="40">
        <v>2</v>
      </c>
    </row>
    <row r="73" spans="1:2">
      <c r="A73" s="40">
        <v>17</v>
      </c>
      <c r="B73" s="40">
        <v>20</v>
      </c>
    </row>
    <row r="74" spans="1:2">
      <c r="A74" s="40">
        <v>38</v>
      </c>
      <c r="B74" s="40">
        <v>30</v>
      </c>
    </row>
    <row r="75" spans="1:2">
      <c r="A75" s="40">
        <v>9</v>
      </c>
      <c r="B75" s="40">
        <v>10</v>
      </c>
    </row>
    <row r="76" spans="1:2">
      <c r="A76" s="40">
        <v>53</v>
      </c>
      <c r="B76" s="40">
        <v>20</v>
      </c>
    </row>
    <row r="77" spans="1:2">
      <c r="A77" s="40">
        <v>12</v>
      </c>
      <c r="B77" s="40">
        <v>20</v>
      </c>
    </row>
    <row r="78" spans="1:2">
      <c r="A78" s="40">
        <v>20</v>
      </c>
      <c r="B78" s="40">
        <v>20</v>
      </c>
    </row>
    <row r="79" spans="1:2">
      <c r="A79" s="40">
        <v>37</v>
      </c>
      <c r="B79" s="40">
        <v>20</v>
      </c>
    </row>
    <row r="80" spans="1:2">
      <c r="A80" s="40">
        <v>64</v>
      </c>
      <c r="B80" s="40">
        <v>20</v>
      </c>
    </row>
    <row r="81" spans="1:2">
      <c r="A81" s="40">
        <v>24</v>
      </c>
      <c r="B81" s="40">
        <v>20</v>
      </c>
    </row>
    <row r="82" spans="1:2">
      <c r="A82" s="40">
        <v>10</v>
      </c>
      <c r="B82" s="40">
        <v>20</v>
      </c>
    </row>
    <row r="83" spans="1:2">
      <c r="A83" s="40">
        <v>85</v>
      </c>
      <c r="B83" s="40">
        <v>20</v>
      </c>
    </row>
    <row r="84" spans="1:2">
      <c r="A84" s="40">
        <v>46</v>
      </c>
      <c r="B84" s="40">
        <v>20</v>
      </c>
    </row>
    <row r="85" spans="1:2">
      <c r="A85" s="40">
        <v>11</v>
      </c>
      <c r="B85" s="40">
        <v>20</v>
      </c>
    </row>
    <row r="86" spans="1:2">
      <c r="A86" s="40">
        <v>1</v>
      </c>
      <c r="B86" s="40">
        <v>0</v>
      </c>
    </row>
    <row r="87" spans="1:2">
      <c r="A87" s="40">
        <v>48</v>
      </c>
      <c r="B87" s="40">
        <v>20</v>
      </c>
    </row>
    <row r="88" spans="1:2">
      <c r="A88" s="40">
        <v>15</v>
      </c>
      <c r="B88" s="40">
        <v>0</v>
      </c>
    </row>
    <row r="89" spans="1:2">
      <c r="A89" s="40">
        <v>16</v>
      </c>
      <c r="B89" s="40">
        <v>20</v>
      </c>
    </row>
    <row r="90" spans="1:2">
      <c r="A90" s="40">
        <v>25</v>
      </c>
      <c r="B90" s="40">
        <v>30</v>
      </c>
    </row>
    <row r="91" spans="1:2">
      <c r="A91" s="40">
        <v>40</v>
      </c>
      <c r="B91" s="40">
        <v>20</v>
      </c>
    </row>
    <row r="92" spans="1:2">
      <c r="A92" s="40">
        <v>27</v>
      </c>
      <c r="B92" s="40">
        <v>20</v>
      </c>
    </row>
    <row r="93" spans="1:2">
      <c r="A93" s="40">
        <v>22</v>
      </c>
      <c r="B93" s="40">
        <v>20</v>
      </c>
    </row>
    <row r="94" spans="1:2">
      <c r="A94" s="40">
        <v>8</v>
      </c>
      <c r="B94" s="40">
        <v>30</v>
      </c>
    </row>
    <row r="95" spans="1:2">
      <c r="A95" s="40">
        <v>30</v>
      </c>
      <c r="B95" s="40">
        <v>10</v>
      </c>
    </row>
    <row r="96" spans="1:2">
      <c r="A96" s="40">
        <v>33</v>
      </c>
      <c r="B96" s="40">
        <v>10</v>
      </c>
    </row>
    <row r="97" spans="1:2">
      <c r="A97" s="40">
        <v>35</v>
      </c>
      <c r="B97" s="40">
        <v>20</v>
      </c>
    </row>
    <row r="98" spans="1:2">
      <c r="A98" s="40">
        <v>6</v>
      </c>
      <c r="B98" s="40">
        <v>20</v>
      </c>
    </row>
    <row r="99" spans="1:2">
      <c r="A99" s="40">
        <v>21</v>
      </c>
      <c r="B99" s="40">
        <v>20</v>
      </c>
    </row>
    <row r="100" spans="1:2">
      <c r="A100" s="40">
        <v>39</v>
      </c>
      <c r="B100" s="40">
        <v>10</v>
      </c>
    </row>
    <row r="101" spans="1:2">
      <c r="A101" s="40">
        <v>41</v>
      </c>
      <c r="B101" s="40">
        <v>20</v>
      </c>
    </row>
    <row r="102" spans="1:2">
      <c r="A102" s="40">
        <v>42</v>
      </c>
      <c r="B102" s="40">
        <v>20</v>
      </c>
    </row>
    <row r="103" spans="1:2">
      <c r="A103" s="40">
        <v>43</v>
      </c>
      <c r="B103" s="40">
        <v>20</v>
      </c>
    </row>
    <row r="104" spans="1:2">
      <c r="A104" s="40">
        <v>44</v>
      </c>
      <c r="B104" s="40">
        <v>20</v>
      </c>
    </row>
    <row r="105" spans="1:2">
      <c r="A105" s="40">
        <v>45</v>
      </c>
      <c r="B105" s="40">
        <v>20</v>
      </c>
    </row>
    <row r="106" spans="1:2">
      <c r="A106" s="40">
        <v>50</v>
      </c>
      <c r="B106" s="40">
        <v>20</v>
      </c>
    </row>
    <row r="107" spans="1:2">
      <c r="A107" s="40">
        <v>51</v>
      </c>
      <c r="B107" s="40">
        <v>30</v>
      </c>
    </row>
    <row r="108" spans="1:2">
      <c r="A108" s="40">
        <v>19</v>
      </c>
      <c r="B108" s="40">
        <v>0</v>
      </c>
    </row>
    <row r="109" spans="1:2">
      <c r="A109" s="40">
        <v>34</v>
      </c>
      <c r="B109" s="40">
        <v>0</v>
      </c>
    </row>
    <row r="110" spans="1:2">
      <c r="A110" s="40">
        <v>18</v>
      </c>
      <c r="B110" s="40">
        <v>20</v>
      </c>
    </row>
    <row r="111" spans="1:2">
      <c r="A111" s="40">
        <v>52</v>
      </c>
      <c r="B111" s="40">
        <v>10</v>
      </c>
    </row>
    <row r="112" spans="1:2">
      <c r="A112" s="40">
        <v>54</v>
      </c>
      <c r="B112" s="40">
        <v>20</v>
      </c>
    </row>
    <row r="113" spans="1:2">
      <c r="A113" s="40">
        <v>59</v>
      </c>
      <c r="B113" s="40">
        <v>30</v>
      </c>
    </row>
    <row r="114" spans="1:2">
      <c r="A114" s="40">
        <v>61</v>
      </c>
      <c r="B114" s="40">
        <v>20</v>
      </c>
    </row>
    <row r="115" spans="1:2">
      <c r="A115" s="40">
        <v>62</v>
      </c>
      <c r="B115" s="40">
        <v>20</v>
      </c>
    </row>
    <row r="116" spans="1:2">
      <c r="A116" s="40">
        <v>63</v>
      </c>
      <c r="B116" s="40">
        <v>20</v>
      </c>
    </row>
    <row r="117" spans="1:2">
      <c r="A117" s="40">
        <v>49</v>
      </c>
      <c r="B117" s="40">
        <v>10</v>
      </c>
    </row>
    <row r="118" spans="1:2">
      <c r="A118" s="40">
        <v>65</v>
      </c>
      <c r="B118" s="40">
        <v>30</v>
      </c>
    </row>
    <row r="119" spans="1:2">
      <c r="A119" s="40">
        <v>66</v>
      </c>
      <c r="B119" s="40">
        <v>0</v>
      </c>
    </row>
    <row r="120" spans="1:2">
      <c r="A120" s="40">
        <v>68</v>
      </c>
      <c r="B120" s="40">
        <v>20</v>
      </c>
    </row>
    <row r="121" spans="1:2">
      <c r="A121" s="40">
        <v>69</v>
      </c>
      <c r="B121" s="40">
        <v>20</v>
      </c>
    </row>
    <row r="122" spans="1:2">
      <c r="A122" s="40">
        <v>70</v>
      </c>
      <c r="B122" s="40">
        <v>30</v>
      </c>
    </row>
    <row r="123" spans="1:2">
      <c r="A123" s="40">
        <v>71</v>
      </c>
      <c r="B123" s="40">
        <v>20</v>
      </c>
    </row>
    <row r="124" spans="1:2">
      <c r="A124" s="40">
        <v>75</v>
      </c>
      <c r="B124" s="40">
        <v>30</v>
      </c>
    </row>
    <row r="125" spans="1:2">
      <c r="A125" s="40">
        <v>76</v>
      </c>
      <c r="B125" s="40">
        <v>20</v>
      </c>
    </row>
    <row r="126" spans="1:2">
      <c r="A126" s="40">
        <v>77</v>
      </c>
      <c r="B126" s="40">
        <v>20</v>
      </c>
    </row>
    <row r="127" spans="1:2">
      <c r="A127" s="40">
        <v>78</v>
      </c>
      <c r="B127" s="40">
        <v>10</v>
      </c>
    </row>
    <row r="128" spans="1:2">
      <c r="A128" s="40">
        <v>79</v>
      </c>
      <c r="B128" s="40">
        <v>20</v>
      </c>
    </row>
    <row r="129" spans="1:2">
      <c r="A129" s="40">
        <v>80</v>
      </c>
      <c r="B129" s="40">
        <v>20</v>
      </c>
    </row>
    <row r="130" spans="1:2">
      <c r="A130" s="40">
        <v>81</v>
      </c>
      <c r="B130" s="40">
        <v>20</v>
      </c>
    </row>
    <row r="131" spans="1:2">
      <c r="A131" s="40">
        <v>83</v>
      </c>
      <c r="B131" s="40">
        <v>20</v>
      </c>
    </row>
    <row r="132" spans="1:2">
      <c r="A132" s="40">
        <v>55</v>
      </c>
      <c r="B132" s="40">
        <v>30</v>
      </c>
    </row>
    <row r="133" spans="1:2">
      <c r="A133" s="40">
        <v>57</v>
      </c>
      <c r="B133" s="40">
        <v>10</v>
      </c>
    </row>
    <row r="134" spans="1:2">
      <c r="A134" s="40">
        <v>73</v>
      </c>
      <c r="B134" s="40">
        <v>20</v>
      </c>
    </row>
    <row r="135" spans="1:2">
      <c r="A135" s="40">
        <v>82</v>
      </c>
      <c r="B135" s="40">
        <v>20</v>
      </c>
    </row>
    <row r="136" spans="1:2">
      <c r="A136" s="40">
        <v>67</v>
      </c>
      <c r="B136" s="40">
        <v>20</v>
      </c>
    </row>
    <row r="137" spans="1:2">
      <c r="A137" s="40">
        <v>86</v>
      </c>
      <c r="B137" s="40">
        <v>30</v>
      </c>
    </row>
    <row r="138" spans="1:2">
      <c r="A138" s="40">
        <v>88</v>
      </c>
      <c r="B138" s="40">
        <v>30</v>
      </c>
    </row>
    <row r="139" spans="1:2">
      <c r="A139" s="40">
        <v>89</v>
      </c>
      <c r="B139" s="40">
        <v>10</v>
      </c>
    </row>
    <row r="140" spans="1:2">
      <c r="A140" s="40">
        <v>91</v>
      </c>
      <c r="B140" s="40">
        <v>20</v>
      </c>
    </row>
    <row r="141" spans="1:2">
      <c r="A141" s="40">
        <v>134</v>
      </c>
      <c r="B141" s="40">
        <v>0</v>
      </c>
    </row>
    <row r="142" spans="1:2">
      <c r="A142" s="40">
        <v>137</v>
      </c>
      <c r="B142" s="40">
        <v>20</v>
      </c>
    </row>
    <row r="143" spans="1:2">
      <c r="A143" s="40">
        <v>138</v>
      </c>
      <c r="B143" s="40">
        <v>20</v>
      </c>
    </row>
    <row r="144" spans="1:2">
      <c r="A144" s="40">
        <v>139</v>
      </c>
      <c r="B144" s="4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Vyhodnocení</vt:lpstr>
      <vt:lpstr>Vyhodnocení deti</vt:lpstr>
      <vt:lpstr>Muži - Seriál</vt:lpstr>
      <vt:lpstr>Ženy - Seriál</vt:lpstr>
      <vt:lpstr>Holky - Seriál</vt:lpstr>
      <vt:lpstr>Kluci - Seriál</vt:lpstr>
      <vt:lpstr>Startovka dospeli</vt:lpstr>
      <vt:lpstr>vyslednycas</vt:lpstr>
      <vt:lpstr>logicke ulohy</vt:lpstr>
      <vt:lpstr>'Startovka dospeli'!Print_Area</vt:lpstr>
      <vt:lpstr>Vyhodnocení!Print_Area</vt:lpstr>
      <vt:lpstr>'Vyhodnocení deti'!Print_Area</vt:lpstr>
      <vt:lpstr>Table14</vt:lpstr>
      <vt:lpstr>Table15</vt:lpstr>
      <vt:lpstr>Table18</vt:lpstr>
      <vt:lpstr>Table517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Ondřej Brouček</dc:creator>
  <cp:lastModifiedBy>Lejsek, Marek</cp:lastModifiedBy>
  <cp:lastPrinted>2015-05-17T13:32:04Z</cp:lastPrinted>
  <dcterms:created xsi:type="dcterms:W3CDTF">2009-05-12T20:38:36Z</dcterms:created>
  <dcterms:modified xsi:type="dcterms:W3CDTF">2016-05-22T21:41:58Z</dcterms:modified>
</cp:coreProperties>
</file>